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5-25\"/>
    </mc:Choice>
  </mc:AlternateContent>
  <bookViews>
    <workbookView xWindow="0" yWindow="0" windowWidth="28800" windowHeight="12300"/>
  </bookViews>
  <sheets>
    <sheet name="Loan Repay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H12" i="1"/>
  <c r="D77" i="1" s="1"/>
  <c r="D21" i="1" l="1"/>
  <c r="D25" i="1"/>
  <c r="D44" i="1"/>
  <c r="D53" i="1"/>
  <c r="D63" i="1"/>
  <c r="D55" i="1"/>
  <c r="D75" i="1"/>
  <c r="D84" i="1"/>
  <c r="D20" i="1"/>
  <c r="D43" i="1"/>
  <c r="D54" i="1"/>
  <c r="D83" i="1"/>
  <c r="D18" i="1"/>
  <c r="D29" i="1"/>
  <c r="D34" i="1"/>
  <c r="D40" i="1"/>
  <c r="D49" i="1"/>
  <c r="D59" i="1"/>
  <c r="D66" i="1"/>
  <c r="D71" i="1"/>
  <c r="D80" i="1"/>
  <c r="D24" i="1"/>
  <c r="D52" i="1"/>
  <c r="D62" i="1"/>
  <c r="D74" i="1"/>
  <c r="D19" i="1"/>
  <c r="D28" i="1"/>
  <c r="D33" i="1"/>
  <c r="D39" i="1"/>
  <c r="D48" i="1"/>
  <c r="D58" i="1"/>
  <c r="D65" i="1"/>
  <c r="D70" i="1"/>
  <c r="D79" i="1"/>
  <c r="D23" i="1"/>
  <c r="D31" i="1"/>
  <c r="D27" i="1"/>
  <c r="D36" i="1"/>
  <c r="D32" i="1"/>
  <c r="D42" i="1"/>
  <c r="D38" i="1"/>
  <c r="D51" i="1"/>
  <c r="D47" i="1"/>
  <c r="D61" i="1"/>
  <c r="D57" i="1"/>
  <c r="D68" i="1"/>
  <c r="D64" i="1"/>
  <c r="D73" i="1"/>
  <c r="D69" i="1"/>
  <c r="D82" i="1"/>
  <c r="D78" i="1"/>
  <c r="D22" i="1"/>
  <c r="D30" i="1"/>
  <c r="D26" i="1"/>
  <c r="D35" i="1"/>
  <c r="D45" i="1"/>
  <c r="D41" i="1"/>
  <c r="D37" i="1"/>
  <c r="D50" i="1"/>
  <c r="D46" i="1"/>
  <c r="D60" i="1"/>
  <c r="D56" i="1"/>
  <c r="D67" i="1"/>
  <c r="D76" i="1"/>
  <c r="D72" i="1"/>
  <c r="D85" i="1"/>
  <c r="D81" i="1"/>
  <c r="F18" i="1"/>
  <c r="H18" i="1" s="1"/>
  <c r="G19" i="1" l="1"/>
  <c r="F19" i="1" s="1"/>
  <c r="H19" i="1" s="1"/>
  <c r="G20" i="1" s="1"/>
  <c r="F20" i="1" s="1"/>
  <c r="H20" i="1" s="1"/>
  <c r="G21" i="1" l="1"/>
  <c r="F21" i="1" s="1"/>
  <c r="H21" i="1" s="1"/>
  <c r="G22" i="1" l="1"/>
  <c r="F22" i="1" s="1"/>
  <c r="H22" i="1" s="1"/>
  <c r="G23" i="1" s="1"/>
  <c r="F23" i="1" s="1"/>
  <c r="H23" i="1" s="1"/>
  <c r="G24" i="1" s="1"/>
  <c r="F24" i="1" s="1"/>
  <c r="H24" i="1" l="1"/>
  <c r="G25" i="1" l="1"/>
  <c r="F25" i="1" s="1"/>
  <c r="H25" i="1" s="1"/>
  <c r="G26" i="1" l="1"/>
  <c r="F26" i="1" s="1"/>
  <c r="H26" i="1" s="1"/>
  <c r="G27" i="1" l="1"/>
  <c r="F27" i="1" s="1"/>
  <c r="H27" i="1" s="1"/>
  <c r="G28" i="1" s="1"/>
  <c r="F28" i="1" s="1"/>
  <c r="H28" i="1" s="1"/>
  <c r="G29" i="1" s="1"/>
  <c r="F29" i="1" s="1"/>
  <c r="H29" i="1" s="1"/>
  <c r="G30" i="1" l="1"/>
  <c r="F30" i="1" s="1"/>
  <c r="H30" i="1" s="1"/>
  <c r="G31" i="1" l="1"/>
  <c r="F31" i="1" s="1"/>
  <c r="H31" i="1" s="1"/>
  <c r="G32" i="1" l="1"/>
  <c r="F32" i="1" s="1"/>
  <c r="H32" i="1" s="1"/>
  <c r="G33" i="1" l="1"/>
  <c r="F33" i="1" s="1"/>
  <c r="H33" i="1" s="1"/>
  <c r="G34" i="1" l="1"/>
  <c r="F34" i="1" s="1"/>
  <c r="H34" i="1" s="1"/>
  <c r="G35" i="1" l="1"/>
  <c r="F35" i="1" s="1"/>
  <c r="H35" i="1" s="1"/>
  <c r="G36" i="1" l="1"/>
  <c r="F36" i="1" s="1"/>
  <c r="H36" i="1" s="1"/>
  <c r="G37" i="1" l="1"/>
  <c r="F37" i="1" s="1"/>
  <c r="H37" i="1" s="1"/>
  <c r="G38" i="1" l="1"/>
  <c r="F38" i="1" s="1"/>
  <c r="H38" i="1" s="1"/>
  <c r="G39" i="1" l="1"/>
  <c r="F39" i="1" s="1"/>
  <c r="H39" i="1" s="1"/>
  <c r="G40" i="1" l="1"/>
  <c r="F40" i="1" s="1"/>
  <c r="H40" i="1" s="1"/>
  <c r="G41" i="1" l="1"/>
  <c r="F41" i="1" s="1"/>
  <c r="H41" i="1" s="1"/>
  <c r="G42" i="1" l="1"/>
  <c r="F42" i="1" s="1"/>
  <c r="H42" i="1" s="1"/>
  <c r="G43" i="1" l="1"/>
  <c r="F43" i="1" s="1"/>
  <c r="H43" i="1" s="1"/>
  <c r="G44" i="1" s="1"/>
  <c r="F44" i="1" s="1"/>
  <c r="H44" i="1" s="1"/>
  <c r="G45" i="1" l="1"/>
  <c r="F45" i="1" s="1"/>
  <c r="H45" i="1" s="1"/>
  <c r="G46" i="1" l="1"/>
  <c r="F46" i="1" s="1"/>
  <c r="H46" i="1" s="1"/>
  <c r="G47" i="1" l="1"/>
  <c r="F47" i="1" s="1"/>
  <c r="H47" i="1" s="1"/>
  <c r="G48" i="1" l="1"/>
  <c r="F48" i="1" s="1"/>
  <c r="H48" i="1" s="1"/>
  <c r="G49" i="1" l="1"/>
  <c r="F49" i="1" s="1"/>
  <c r="H49" i="1" s="1"/>
  <c r="G50" i="1" s="1"/>
  <c r="F50" i="1" s="1"/>
  <c r="H50" i="1" s="1"/>
  <c r="G51" i="1" s="1"/>
  <c r="F51" i="1" s="1"/>
  <c r="H51" i="1" s="1"/>
  <c r="G52" i="1" s="1"/>
  <c r="F52" i="1" s="1"/>
  <c r="H52" i="1" s="1"/>
  <c r="G53" i="1" l="1"/>
  <c r="F53" i="1" s="1"/>
  <c r="H53" i="1" s="1"/>
  <c r="G54" i="1" l="1"/>
  <c r="F54" i="1" s="1"/>
  <c r="H54" i="1" s="1"/>
  <c r="G55" i="1" l="1"/>
  <c r="F55" i="1" s="1"/>
  <c r="H55" i="1" s="1"/>
  <c r="G56" i="1" s="1"/>
  <c r="F56" i="1" s="1"/>
  <c r="H56" i="1" s="1"/>
  <c r="G57" i="1" l="1"/>
  <c r="F57" i="1" s="1"/>
  <c r="H57" i="1" s="1"/>
  <c r="G58" i="1" l="1"/>
  <c r="F58" i="1" s="1"/>
  <c r="H58" i="1" s="1"/>
  <c r="G59" i="1" l="1"/>
  <c r="F59" i="1" s="1"/>
  <c r="H59" i="1" s="1"/>
  <c r="G60" i="1" s="1"/>
  <c r="F60" i="1" s="1"/>
  <c r="H60" i="1" s="1"/>
  <c r="G61" i="1" s="1"/>
  <c r="F61" i="1" s="1"/>
  <c r="H61" i="1" s="1"/>
  <c r="G62" i="1" s="1"/>
  <c r="F62" i="1" s="1"/>
  <c r="H62" i="1" s="1"/>
  <c r="G63" i="1" l="1"/>
  <c r="F63" i="1" s="1"/>
  <c r="H63" i="1" s="1"/>
  <c r="G64" i="1" s="1"/>
  <c r="F64" i="1" s="1"/>
  <c r="H64" i="1" s="1"/>
  <c r="G65" i="1" s="1"/>
  <c r="F65" i="1" s="1"/>
  <c r="H65" i="1" s="1"/>
  <c r="G66" i="1" l="1"/>
  <c r="F66" i="1" s="1"/>
  <c r="H66" i="1" s="1"/>
  <c r="G67" i="1" l="1"/>
  <c r="F67" i="1" s="1"/>
  <c r="H67" i="1" s="1"/>
  <c r="G68" i="1" l="1"/>
  <c r="F68" i="1" s="1"/>
  <c r="H68" i="1" s="1"/>
  <c r="G69" i="1" s="1"/>
  <c r="F69" i="1" s="1"/>
  <c r="H69" i="1" s="1"/>
  <c r="G70" i="1" s="1"/>
  <c r="F70" i="1" s="1"/>
  <c r="H70" i="1" s="1"/>
  <c r="G71" i="1" s="1"/>
  <c r="F71" i="1" s="1"/>
  <c r="H71" i="1" s="1"/>
  <c r="G72" i="1" s="1"/>
  <c r="F72" i="1" s="1"/>
  <c r="H72" i="1" s="1"/>
  <c r="G73" i="1" s="1"/>
  <c r="F73" i="1" s="1"/>
  <c r="H73" i="1" s="1"/>
  <c r="G74" i="1" s="1"/>
  <c r="F74" i="1" s="1"/>
  <c r="H74" i="1" s="1"/>
  <c r="G75" i="1" s="1"/>
  <c r="F75" i="1" s="1"/>
  <c r="H75" i="1" s="1"/>
  <c r="G76" i="1" s="1"/>
  <c r="F76" i="1" s="1"/>
  <c r="H76" i="1" s="1"/>
  <c r="G77" i="1" s="1"/>
  <c r="F77" i="1" s="1"/>
  <c r="H77" i="1" s="1"/>
  <c r="G78" i="1" s="1"/>
  <c r="F78" i="1" s="1"/>
  <c r="H78" i="1" s="1"/>
  <c r="G79" i="1" s="1"/>
  <c r="F79" i="1" s="1"/>
  <c r="H79" i="1" s="1"/>
  <c r="G80" i="1" s="1"/>
  <c r="F80" i="1" s="1"/>
  <c r="H80" i="1" s="1"/>
  <c r="G81" i="1" l="1"/>
  <c r="F81" i="1" s="1"/>
  <c r="H81" i="1" s="1"/>
  <c r="G82" i="1" l="1"/>
  <c r="F82" i="1" s="1"/>
  <c r="H82" i="1" s="1"/>
  <c r="G83" i="1" s="1"/>
  <c r="F83" i="1" s="1"/>
  <c r="H83" i="1" s="1"/>
  <c r="G84" i="1" l="1"/>
  <c r="F84" i="1" s="1"/>
  <c r="H84" i="1" s="1"/>
  <c r="G85" i="1" l="1"/>
  <c r="F85" i="1" s="1"/>
  <c r="H85" i="1" s="1"/>
</calcChain>
</file>

<file path=xl/sharedStrings.xml><?xml version="1.0" encoding="utf-8"?>
<sst xmlns="http://schemas.openxmlformats.org/spreadsheetml/2006/main" count="28" uniqueCount="28">
  <si>
    <t>Name</t>
  </si>
  <si>
    <t>Jane Doe</t>
  </si>
  <si>
    <t>Address</t>
  </si>
  <si>
    <t>123 Elm Street, Springfield</t>
  </si>
  <si>
    <t>Contact Number</t>
  </si>
  <si>
    <t>(555) 123-4567</t>
  </si>
  <si>
    <t>janedoe@email.com</t>
  </si>
  <si>
    <t>💳 Loan Details</t>
  </si>
  <si>
    <t>Loan Type</t>
  </si>
  <si>
    <t>Personal Loan</t>
  </si>
  <si>
    <t>Lender Name</t>
  </si>
  <si>
    <t>ABC Finance Corp</t>
  </si>
  <si>
    <t>Loan Start Date</t>
  </si>
  <si>
    <t>Loan Amount</t>
  </si>
  <si>
    <t>Interest Rate (APR)</t>
  </si>
  <si>
    <t>Term (in months)</t>
  </si>
  <si>
    <t>Monthly Payment</t>
  </si>
  <si>
    <t>📅 Repayment Schedule</t>
  </si>
  <si>
    <t>Payment #</t>
  </si>
  <si>
    <t>Due Date</t>
  </si>
  <si>
    <t>Payment Made</t>
  </si>
  <si>
    <t>Payment Date</t>
  </si>
  <si>
    <t>Principal Paid</t>
  </si>
  <si>
    <t>Interest Paid</t>
  </si>
  <si>
    <t>Balance Remaining</t>
  </si>
  <si>
    <t>📄 Loan Repayment Tracker</t>
  </si>
  <si>
    <t>Email:</t>
  </si>
  <si>
    <t>Loan Account Number: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</si>
</sst>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1"/>
      <color theme="0"/>
      <name val="Lato"/>
      <family val="2"/>
    </font>
    <font>
      <b/>
      <sz val="18"/>
      <color theme="1"/>
      <name val="Lato"/>
      <family val="2"/>
    </font>
    <font>
      <b/>
      <sz val="12"/>
      <color theme="1"/>
      <name val="Lato"/>
      <family val="2"/>
    </font>
    <font>
      <b/>
      <sz val="12"/>
      <color theme="1"/>
      <name val="Calibri"/>
      <family val="2"/>
      <scheme val="minor"/>
    </font>
    <font>
      <b/>
      <sz val="11"/>
      <color rgb="FFC0000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2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/>
    </xf>
    <xf numFmtId="170" fontId="7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left" vertical="center" wrapText="1"/>
    </xf>
    <xf numFmtId="170" fontId="1" fillId="0" borderId="2" xfId="0" applyNumberFormat="1" applyFont="1" applyBorder="1" applyAlignment="1">
      <alignment horizontal="left" vertical="center" wrapText="1"/>
    </xf>
    <xf numFmtId="10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8" fontId="2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</cellXfs>
  <cellStyles count="1">
    <cellStyle name="Normal" xfId="0" builtinId="0"/>
  </cellStyles>
  <dxfs count="9">
    <dxf>
      <numFmt numFmtId="2" formatCode="0.00"/>
      <alignment vertical="center" textRotation="0" indent="0" justifyLastLine="0" shrinkToFit="0" readingOrder="0"/>
    </dxf>
    <dxf>
      <numFmt numFmtId="170" formatCode="&quot;$&quot;#,##0.00"/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numFmt numFmtId="170" formatCode="&quot;$&quot;#,##0.00"/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H85" totalsRowShown="0" headerRowDxfId="6" dataDxfId="5">
  <autoFilter ref="B17:H85"/>
  <tableColumns count="7">
    <tableColumn id="1" name="Payment #" dataDxfId="8"/>
    <tableColumn id="2" name="Due Date" dataDxfId="4"/>
    <tableColumn id="3" name="Payment Made" dataDxfId="3"/>
    <tableColumn id="4" name="Payment Date" dataDxfId="2"/>
    <tableColumn id="5" name="Principal Paid" dataDxfId="1">
      <calculatedColumnFormula>IF(D18="","",D18-G18)</calculatedColumnFormula>
    </tableColumn>
    <tableColumn id="6" name="Interest Paid" dataDxfId="0">
      <calculatedColumnFormula>C13*($H$10/12)</calculatedColumnFormula>
    </tableColumn>
    <tableColumn id="7" name="Balance Remaining" dataDxfId="7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5"/>
  <sheetViews>
    <sheetView showGridLines="0" tabSelected="1" workbookViewId="0">
      <selection activeCell="J9" sqref="J9"/>
    </sheetView>
  </sheetViews>
  <sheetFormatPr defaultRowHeight="15" x14ac:dyDescent="0.25"/>
  <cols>
    <col min="1" max="1" width="3.28515625" customWidth="1"/>
    <col min="2" max="7" width="18.7109375" customWidth="1"/>
    <col min="8" max="8" width="21.7109375" customWidth="1"/>
  </cols>
  <sheetData>
    <row r="2" spans="2:8" ht="30" customHeight="1" thickBot="1" x14ac:dyDescent="0.3">
      <c r="B2" s="24" t="s">
        <v>25</v>
      </c>
      <c r="C2" s="24"/>
      <c r="D2" s="24"/>
      <c r="E2" s="24"/>
      <c r="F2" s="24"/>
      <c r="G2" s="24"/>
      <c r="H2" s="24"/>
    </row>
    <row r="3" spans="2:8" ht="15.75" thickTop="1" x14ac:dyDescent="0.25">
      <c r="B3" s="1"/>
      <c r="C3" s="1"/>
      <c r="D3" s="1"/>
      <c r="E3" s="1"/>
      <c r="F3" s="1"/>
      <c r="G3" s="1"/>
      <c r="H3" s="1"/>
    </row>
    <row r="4" spans="2:8" s="8" customFormat="1" ht="24.95" customHeight="1" x14ac:dyDescent="0.25">
      <c r="B4" s="2" t="s">
        <v>0</v>
      </c>
      <c r="C4" s="6" t="s">
        <v>1</v>
      </c>
      <c r="D4" s="6"/>
      <c r="E4" s="6"/>
      <c r="F4" s="6"/>
      <c r="G4" s="6"/>
      <c r="H4" s="6"/>
    </row>
    <row r="5" spans="2:8" s="8" customFormat="1" ht="24.95" customHeight="1" thickBot="1" x14ac:dyDescent="0.3">
      <c r="B5" s="2" t="s">
        <v>2</v>
      </c>
      <c r="C5" s="17" t="s">
        <v>3</v>
      </c>
      <c r="D5" s="17"/>
      <c r="E5" s="12" t="s">
        <v>26</v>
      </c>
      <c r="F5" s="12"/>
      <c r="G5" s="17" t="s">
        <v>6</v>
      </c>
      <c r="H5" s="17"/>
    </row>
    <row r="6" spans="2:8" s="8" customFormat="1" ht="24.95" customHeight="1" thickTop="1" thickBot="1" x14ac:dyDescent="0.3">
      <c r="B6" s="2" t="s">
        <v>4</v>
      </c>
      <c r="C6" s="18" t="s">
        <v>5</v>
      </c>
      <c r="D6" s="18"/>
      <c r="E6" s="12" t="s">
        <v>27</v>
      </c>
      <c r="F6" s="12"/>
      <c r="G6" s="18">
        <v>9876543210</v>
      </c>
      <c r="H6" s="18"/>
    </row>
    <row r="7" spans="2:8" ht="15.75" thickTop="1" x14ac:dyDescent="0.25">
      <c r="B7" s="1"/>
      <c r="C7" s="1"/>
      <c r="D7" s="1"/>
      <c r="E7" s="1"/>
      <c r="F7" s="1"/>
      <c r="G7" s="1"/>
      <c r="H7" s="1"/>
    </row>
    <row r="8" spans="2:8" s="11" customFormat="1" ht="20.100000000000001" customHeight="1" x14ac:dyDescent="0.25">
      <c r="B8" s="10" t="s">
        <v>7</v>
      </c>
      <c r="C8" s="10"/>
      <c r="D8" s="10"/>
      <c r="E8" s="10"/>
      <c r="F8" s="10"/>
      <c r="G8" s="10"/>
      <c r="H8" s="10"/>
    </row>
    <row r="9" spans="2:8" x14ac:dyDescent="0.25">
      <c r="B9" s="1"/>
      <c r="C9" s="1"/>
      <c r="D9" s="1"/>
      <c r="E9" s="1"/>
      <c r="F9" s="1"/>
      <c r="G9" s="1"/>
      <c r="H9" s="1"/>
    </row>
    <row r="10" spans="2:8" s="8" customFormat="1" ht="24.95" customHeight="1" thickBot="1" x14ac:dyDescent="0.3">
      <c r="B10" s="3" t="s">
        <v>8</v>
      </c>
      <c r="C10" s="17" t="s">
        <v>9</v>
      </c>
      <c r="D10" s="17"/>
      <c r="E10" s="7"/>
      <c r="F10" s="6" t="s">
        <v>14</v>
      </c>
      <c r="G10" s="6"/>
      <c r="H10" s="21">
        <v>0.05</v>
      </c>
    </row>
    <row r="11" spans="2:8" s="8" customFormat="1" ht="24.95" customHeight="1" thickTop="1" thickBot="1" x14ac:dyDescent="0.3">
      <c r="B11" s="3" t="s">
        <v>10</v>
      </c>
      <c r="C11" s="18" t="s">
        <v>11</v>
      </c>
      <c r="D11" s="18"/>
      <c r="E11" s="7"/>
      <c r="F11" s="6" t="s">
        <v>15</v>
      </c>
      <c r="G11" s="6"/>
      <c r="H11" s="22">
        <v>24</v>
      </c>
    </row>
    <row r="12" spans="2:8" s="8" customFormat="1" ht="24.95" customHeight="1" thickTop="1" thickBot="1" x14ac:dyDescent="0.3">
      <c r="B12" s="3" t="s">
        <v>12</v>
      </c>
      <c r="C12" s="19">
        <v>45306</v>
      </c>
      <c r="D12" s="19"/>
      <c r="E12" s="7"/>
      <c r="F12" s="6" t="s">
        <v>16</v>
      </c>
      <c r="G12" s="6"/>
      <c r="H12" s="23">
        <f>PMT(H10/12, H11, -C13)</f>
        <v>438.71389734068447</v>
      </c>
    </row>
    <row r="13" spans="2:8" s="8" customFormat="1" ht="24.95" customHeight="1" thickTop="1" thickBot="1" x14ac:dyDescent="0.3">
      <c r="B13" s="3" t="s">
        <v>13</v>
      </c>
      <c r="C13" s="20">
        <v>10000</v>
      </c>
      <c r="D13" s="20"/>
      <c r="E13" s="7"/>
      <c r="F13" s="7"/>
      <c r="G13" s="15"/>
      <c r="H13" s="7"/>
    </row>
    <row r="14" spans="2:8" ht="15.75" thickTop="1" x14ac:dyDescent="0.25">
      <c r="B14" s="1"/>
      <c r="C14" s="1"/>
      <c r="D14" s="1"/>
      <c r="E14" s="1"/>
      <c r="F14" s="1"/>
      <c r="G14" s="1"/>
      <c r="H14" s="1"/>
    </row>
    <row r="15" spans="2:8" s="11" customFormat="1" ht="20.100000000000001" customHeight="1" x14ac:dyDescent="0.25">
      <c r="B15" s="10" t="s">
        <v>17</v>
      </c>
      <c r="C15" s="10"/>
      <c r="D15" s="10"/>
      <c r="E15" s="10"/>
      <c r="F15" s="10"/>
      <c r="G15" s="10"/>
      <c r="H15" s="10"/>
    </row>
    <row r="16" spans="2:8" x14ac:dyDescent="0.25">
      <c r="B16" s="1"/>
      <c r="C16" s="1"/>
      <c r="D16" s="1"/>
      <c r="E16" s="1"/>
      <c r="F16" s="1"/>
      <c r="G16" s="1"/>
      <c r="H16" s="1"/>
    </row>
    <row r="17" spans="2:8" ht="30" customHeight="1" x14ac:dyDescent="0.25">
      <c r="B17" s="9" t="s">
        <v>18</v>
      </c>
      <c r="C17" s="9" t="s">
        <v>19</v>
      </c>
      <c r="D17" s="9" t="s">
        <v>20</v>
      </c>
      <c r="E17" s="9" t="s">
        <v>21</v>
      </c>
      <c r="F17" s="9" t="s">
        <v>22</v>
      </c>
      <c r="G17" s="9" t="s">
        <v>23</v>
      </c>
      <c r="H17" s="9" t="s">
        <v>24</v>
      </c>
    </row>
    <row r="18" spans="2:8" ht="30" customHeight="1" x14ac:dyDescent="0.25">
      <c r="B18" s="3">
        <v>1</v>
      </c>
      <c r="C18" s="4">
        <v>45337</v>
      </c>
      <c r="D18" s="16">
        <f>$H$12</f>
        <v>438.71389734068447</v>
      </c>
      <c r="E18" s="4">
        <v>45337</v>
      </c>
      <c r="F18" s="14">
        <f>IF(D18="","",D18-G18)</f>
        <v>397.04723067401778</v>
      </c>
      <c r="G18" s="13">
        <f>C13*($H$10/12)</f>
        <v>41.666666666666664</v>
      </c>
      <c r="H18" s="5">
        <f>C13-F18</f>
        <v>9602.9527693259824</v>
      </c>
    </row>
    <row r="19" spans="2:8" ht="30" customHeight="1" x14ac:dyDescent="0.25">
      <c r="B19" s="3">
        <v>2</v>
      </c>
      <c r="C19" s="4">
        <v>45366</v>
      </c>
      <c r="D19" s="14">
        <f>$H$12</f>
        <v>438.71389734068447</v>
      </c>
      <c r="E19" s="4">
        <v>45366</v>
      </c>
      <c r="F19" s="14">
        <f t="shared" ref="F19:F23" si="0">IF(D19="","",D19-G19)</f>
        <v>398.70159413515955</v>
      </c>
      <c r="G19" s="13">
        <f>H18*($H$10/12)</f>
        <v>40.01230320552493</v>
      </c>
      <c r="H19" s="5">
        <f>H18-Table1[[#This Row],[Principal Paid]]</f>
        <v>9204.2511751908223</v>
      </c>
    </row>
    <row r="20" spans="2:8" ht="30" customHeight="1" x14ac:dyDescent="0.25">
      <c r="B20" s="3">
        <v>3</v>
      </c>
      <c r="C20" s="4">
        <v>45397</v>
      </c>
      <c r="D20" s="14">
        <f t="shared" ref="D20:D31" si="1">$H$12</f>
        <v>438.71389734068447</v>
      </c>
      <c r="E20" s="4">
        <v>45397</v>
      </c>
      <c r="F20" s="14">
        <f t="shared" si="0"/>
        <v>400.36285077738938</v>
      </c>
      <c r="G20" s="13">
        <f>H19*($H$10/12)</f>
        <v>38.351046563295093</v>
      </c>
      <c r="H20" s="5">
        <f>H19-Table1[[#This Row],[Principal Paid]]</f>
        <v>8803.8883244134322</v>
      </c>
    </row>
    <row r="21" spans="2:8" ht="30" customHeight="1" x14ac:dyDescent="0.25">
      <c r="B21" s="3"/>
      <c r="C21" s="3"/>
      <c r="D21" s="14">
        <f t="shared" si="1"/>
        <v>438.71389734068447</v>
      </c>
      <c r="E21" s="3"/>
      <c r="F21" s="14">
        <f t="shared" si="0"/>
        <v>402.03102932229518</v>
      </c>
      <c r="G21" s="13">
        <f t="shared" ref="G21:G84" si="2">H20*($H$10/12)</f>
        <v>36.6828680183893</v>
      </c>
      <c r="H21" s="5">
        <f>H20-Table1[[#This Row],[Principal Paid]]</f>
        <v>8401.8572950911366</v>
      </c>
    </row>
    <row r="22" spans="2:8" ht="30" customHeight="1" x14ac:dyDescent="0.25">
      <c r="B22" s="7"/>
      <c r="C22" s="7"/>
      <c r="D22" s="14">
        <f t="shared" si="1"/>
        <v>438.71389734068447</v>
      </c>
      <c r="E22" s="7"/>
      <c r="F22" s="14">
        <f t="shared" si="0"/>
        <v>403.70615861113805</v>
      </c>
      <c r="G22" s="13">
        <f t="shared" si="2"/>
        <v>35.007738729546404</v>
      </c>
      <c r="H22" s="5">
        <f>H21-Table1[[#This Row],[Principal Paid]]</f>
        <v>7998.151136479999</v>
      </c>
    </row>
    <row r="23" spans="2:8" ht="30" customHeight="1" x14ac:dyDescent="0.25">
      <c r="B23" s="7"/>
      <c r="C23" s="7"/>
      <c r="D23" s="14">
        <f t="shared" si="1"/>
        <v>438.71389734068447</v>
      </c>
      <c r="E23" s="7"/>
      <c r="F23" s="14">
        <f t="shared" si="0"/>
        <v>405.38826760535113</v>
      </c>
      <c r="G23" s="13">
        <f t="shared" si="2"/>
        <v>33.32562973533333</v>
      </c>
      <c r="H23" s="5">
        <f>H22-Table1[[#This Row],[Principal Paid]]</f>
        <v>7592.7628688746481</v>
      </c>
    </row>
    <row r="24" spans="2:8" ht="30" customHeight="1" x14ac:dyDescent="0.25">
      <c r="B24" s="7"/>
      <c r="C24" s="7"/>
      <c r="D24" s="14">
        <f t="shared" si="1"/>
        <v>438.71389734068447</v>
      </c>
      <c r="E24" s="7"/>
      <c r="F24" s="14">
        <f t="shared" ref="F24:F85" si="3">IF(D24="","",D24-G24)</f>
        <v>407.07738538704012</v>
      </c>
      <c r="G24" s="13">
        <f t="shared" si="2"/>
        <v>31.636511953644366</v>
      </c>
      <c r="H24" s="5">
        <f>H23-Table1[[#This Row],[Principal Paid]]</f>
        <v>7185.6854834876076</v>
      </c>
    </row>
    <row r="25" spans="2:8" ht="30" customHeight="1" x14ac:dyDescent="0.25">
      <c r="B25" s="7"/>
      <c r="C25" s="7"/>
      <c r="D25" s="14">
        <f t="shared" si="1"/>
        <v>438.71389734068447</v>
      </c>
      <c r="E25" s="7"/>
      <c r="F25" s="14">
        <f t="shared" si="3"/>
        <v>408.77354115948611</v>
      </c>
      <c r="G25" s="13">
        <f t="shared" si="2"/>
        <v>29.940356181198364</v>
      </c>
      <c r="H25" s="5">
        <f>H24-Table1[[#This Row],[Principal Paid]]</f>
        <v>6776.9119423281218</v>
      </c>
    </row>
    <row r="26" spans="2:8" ht="30" customHeight="1" x14ac:dyDescent="0.25">
      <c r="B26" s="7"/>
      <c r="C26" s="7"/>
      <c r="D26" s="14">
        <f t="shared" si="1"/>
        <v>438.71389734068447</v>
      </c>
      <c r="E26" s="7"/>
      <c r="F26" s="14">
        <f t="shared" si="3"/>
        <v>410.47676424765064</v>
      </c>
      <c r="G26" s="13">
        <f t="shared" si="2"/>
        <v>28.23713309303384</v>
      </c>
      <c r="H26" s="5">
        <f>H25-Table1[[#This Row],[Principal Paid]]</f>
        <v>6366.4351780804709</v>
      </c>
    </row>
    <row r="27" spans="2:8" ht="30" customHeight="1" x14ac:dyDescent="0.25">
      <c r="B27" s="8"/>
      <c r="C27" s="8"/>
      <c r="D27" s="14">
        <f t="shared" si="1"/>
        <v>438.71389734068447</v>
      </c>
      <c r="E27" s="7"/>
      <c r="F27" s="14">
        <f t="shared" si="3"/>
        <v>412.18708409868253</v>
      </c>
      <c r="G27" s="13">
        <f t="shared" si="2"/>
        <v>26.52681324200196</v>
      </c>
      <c r="H27" s="5">
        <f>H26-Table1[[#This Row],[Principal Paid]]</f>
        <v>5954.2480939817888</v>
      </c>
    </row>
    <row r="28" spans="2:8" ht="30" customHeight="1" x14ac:dyDescent="0.25">
      <c r="B28" s="8"/>
      <c r="C28" s="8"/>
      <c r="D28" s="14">
        <f t="shared" si="1"/>
        <v>438.71389734068447</v>
      </c>
      <c r="E28" s="7"/>
      <c r="F28" s="14">
        <f t="shared" si="3"/>
        <v>413.904530282427</v>
      </c>
      <c r="G28" s="13">
        <f t="shared" si="2"/>
        <v>24.809367058257454</v>
      </c>
      <c r="H28" s="5">
        <f>H27-Table1[[#This Row],[Principal Paid]]</f>
        <v>5540.3435636993618</v>
      </c>
    </row>
    <row r="29" spans="2:8" ht="30" customHeight="1" x14ac:dyDescent="0.25">
      <c r="B29" s="8"/>
      <c r="C29" s="8"/>
      <c r="D29" s="14">
        <f t="shared" si="1"/>
        <v>438.71389734068447</v>
      </c>
      <c r="E29" s="7"/>
      <c r="F29" s="14">
        <f t="shared" si="3"/>
        <v>415.62913249193713</v>
      </c>
      <c r="G29" s="13">
        <f t="shared" si="2"/>
        <v>23.084764848747341</v>
      </c>
      <c r="H29" s="5">
        <f>H28-Table1[[#This Row],[Principal Paid]]</f>
        <v>5124.7144312074242</v>
      </c>
    </row>
    <row r="30" spans="2:8" ht="30" customHeight="1" x14ac:dyDescent="0.25">
      <c r="B30" s="8"/>
      <c r="C30" s="8"/>
      <c r="D30" s="14">
        <f t="shared" si="1"/>
        <v>438.71389734068447</v>
      </c>
      <c r="E30" s="7"/>
      <c r="F30" s="14">
        <f t="shared" si="3"/>
        <v>417.36092054398688</v>
      </c>
      <c r="G30" s="13">
        <f t="shared" si="2"/>
        <v>21.3529767966976</v>
      </c>
      <c r="H30" s="5">
        <f>H29-Table1[[#This Row],[Principal Paid]]</f>
        <v>4707.3535106634372</v>
      </c>
    </row>
    <row r="31" spans="2:8" ht="30" customHeight="1" x14ac:dyDescent="0.25">
      <c r="B31" s="8"/>
      <c r="C31" s="8"/>
      <c r="D31" s="14">
        <f t="shared" si="1"/>
        <v>438.71389734068447</v>
      </c>
      <c r="E31" s="7"/>
      <c r="F31" s="14">
        <f t="shared" si="3"/>
        <v>419.09992437958681</v>
      </c>
      <c r="G31" s="13">
        <f t="shared" si="2"/>
        <v>19.613972961097655</v>
      </c>
      <c r="H31" s="5">
        <f>H30-Table1[[#This Row],[Principal Paid]]</f>
        <v>4288.2535862838504</v>
      </c>
    </row>
    <row r="32" spans="2:8" ht="30" customHeight="1" x14ac:dyDescent="0.25">
      <c r="B32" s="8"/>
      <c r="C32" s="8"/>
      <c r="D32" s="14">
        <f>$H$12</f>
        <v>438.71389734068447</v>
      </c>
      <c r="E32" s="7"/>
      <c r="F32" s="14">
        <f t="shared" si="3"/>
        <v>420.84617406450178</v>
      </c>
      <c r="G32" s="13">
        <f t="shared" si="2"/>
        <v>17.867723276182709</v>
      </c>
      <c r="H32" s="5">
        <f>H31-Table1[[#This Row],[Principal Paid]]</f>
        <v>3867.4074122193488</v>
      </c>
    </row>
    <row r="33" spans="2:8" ht="30" customHeight="1" x14ac:dyDescent="0.25">
      <c r="B33" s="8"/>
      <c r="C33" s="8"/>
      <c r="D33" s="14">
        <f>$H$12</f>
        <v>438.71389734068447</v>
      </c>
      <c r="E33" s="7"/>
      <c r="F33" s="14">
        <f t="shared" si="3"/>
        <v>422.59969978977051</v>
      </c>
      <c r="G33" s="13">
        <f t="shared" si="2"/>
        <v>16.114197550913953</v>
      </c>
      <c r="H33" s="5">
        <f>H32-Table1[[#This Row],[Principal Paid]]</f>
        <v>3444.8077124295783</v>
      </c>
    </row>
    <row r="34" spans="2:8" ht="30" customHeight="1" x14ac:dyDescent="0.25">
      <c r="B34" s="8"/>
      <c r="C34" s="8"/>
      <c r="D34" s="14">
        <f t="shared" ref="D34:D36" si="4">$H$12</f>
        <v>438.71389734068447</v>
      </c>
      <c r="E34" s="7"/>
      <c r="F34" s="14">
        <f t="shared" si="3"/>
        <v>424.36053187222791</v>
      </c>
      <c r="G34" s="13">
        <f t="shared" si="2"/>
        <v>14.353365468456575</v>
      </c>
      <c r="H34" s="5">
        <f>H33-Table1[[#This Row],[Principal Paid]]</f>
        <v>3020.4471805573503</v>
      </c>
    </row>
    <row r="35" spans="2:8" ht="30" customHeight="1" x14ac:dyDescent="0.25">
      <c r="B35" s="8"/>
      <c r="C35" s="8"/>
      <c r="D35" s="14">
        <f t="shared" si="4"/>
        <v>438.71389734068447</v>
      </c>
      <c r="E35" s="7"/>
      <c r="F35" s="14">
        <f t="shared" si="3"/>
        <v>426.12870075502883</v>
      </c>
      <c r="G35" s="13">
        <f t="shared" si="2"/>
        <v>12.585196585655627</v>
      </c>
      <c r="H35" s="5">
        <f>H34-Table1[[#This Row],[Principal Paid]]</f>
        <v>2594.3184798023212</v>
      </c>
    </row>
    <row r="36" spans="2:8" ht="30" customHeight="1" x14ac:dyDescent="0.25">
      <c r="B36" s="8"/>
      <c r="C36" s="8"/>
      <c r="D36" s="14">
        <f t="shared" si="4"/>
        <v>438.71389734068447</v>
      </c>
      <c r="E36" s="7"/>
      <c r="F36" s="14">
        <f t="shared" si="3"/>
        <v>427.90423700817479</v>
      </c>
      <c r="G36" s="13">
        <f t="shared" si="2"/>
        <v>10.809660332509672</v>
      </c>
      <c r="H36" s="5">
        <f>H35-Table1[[#This Row],[Principal Paid]]</f>
        <v>2166.4142427941465</v>
      </c>
    </row>
    <row r="37" spans="2:8" ht="30" customHeight="1" x14ac:dyDescent="0.25">
      <c r="B37" s="8"/>
      <c r="C37" s="8"/>
      <c r="D37" s="14">
        <f>$H$12</f>
        <v>438.71389734068447</v>
      </c>
      <c r="E37" s="7"/>
      <c r="F37" s="14">
        <f t="shared" si="3"/>
        <v>429.6871713290422</v>
      </c>
      <c r="G37" s="13">
        <f t="shared" si="2"/>
        <v>9.0267260116422765</v>
      </c>
      <c r="H37" s="5">
        <f>H36-Table1[[#This Row],[Principal Paid]]</f>
        <v>1736.7270714651042</v>
      </c>
    </row>
    <row r="38" spans="2:8" ht="30" customHeight="1" x14ac:dyDescent="0.25">
      <c r="B38" s="8"/>
      <c r="C38" s="8"/>
      <c r="D38" s="14">
        <f>$H$12</f>
        <v>438.71389734068447</v>
      </c>
      <c r="E38" s="7"/>
      <c r="F38" s="14">
        <f t="shared" si="3"/>
        <v>431.47753454291319</v>
      </c>
      <c r="G38" s="13">
        <f t="shared" si="2"/>
        <v>7.2363627977712675</v>
      </c>
      <c r="H38" s="5">
        <f>H37-Table1[[#This Row],[Principal Paid]]</f>
        <v>1305.2495369221911</v>
      </c>
    </row>
    <row r="39" spans="2:8" ht="30" customHeight="1" x14ac:dyDescent="0.25">
      <c r="B39" s="8"/>
      <c r="C39" s="8"/>
      <c r="D39" s="14">
        <f t="shared" ref="D39:D45" si="5">$H$12</f>
        <v>438.71389734068447</v>
      </c>
      <c r="E39" s="7"/>
      <c r="F39" s="14">
        <f t="shared" si="3"/>
        <v>433.27535760350867</v>
      </c>
      <c r="G39" s="13">
        <f t="shared" si="2"/>
        <v>5.4385397371757964</v>
      </c>
      <c r="H39" s="5">
        <f>H38-Table1[[#This Row],[Principal Paid]]</f>
        <v>871.97417931868245</v>
      </c>
    </row>
    <row r="40" spans="2:8" ht="30" customHeight="1" x14ac:dyDescent="0.25">
      <c r="B40" s="8"/>
      <c r="C40" s="8"/>
      <c r="D40" s="14">
        <f t="shared" si="5"/>
        <v>438.71389734068447</v>
      </c>
      <c r="E40" s="7"/>
      <c r="F40" s="14">
        <f t="shared" si="3"/>
        <v>435.08067159352328</v>
      </c>
      <c r="G40" s="13">
        <f t="shared" si="2"/>
        <v>3.6332257471611769</v>
      </c>
      <c r="H40" s="5">
        <f>H39-Table1[[#This Row],[Principal Paid]]</f>
        <v>436.89350772515917</v>
      </c>
    </row>
    <row r="41" spans="2:8" ht="30" customHeight="1" x14ac:dyDescent="0.25">
      <c r="B41" s="8"/>
      <c r="C41" s="8"/>
      <c r="D41" s="14">
        <f t="shared" si="5"/>
        <v>438.71389734068447</v>
      </c>
      <c r="E41" s="7"/>
      <c r="F41" s="14">
        <f t="shared" si="3"/>
        <v>436.89350772516298</v>
      </c>
      <c r="G41" s="13">
        <f t="shared" si="2"/>
        <v>1.8203896155214965</v>
      </c>
      <c r="H41" s="5">
        <f>H40-Table1[[#This Row],[Principal Paid]]</f>
        <v>-3.808509063674137E-12</v>
      </c>
    </row>
    <row r="42" spans="2:8" ht="30" customHeight="1" x14ac:dyDescent="0.25">
      <c r="B42" s="8"/>
      <c r="C42" s="8"/>
      <c r="D42" s="14">
        <f t="shared" si="5"/>
        <v>438.71389734068447</v>
      </c>
      <c r="E42" s="7"/>
      <c r="F42" s="14">
        <f t="shared" si="3"/>
        <v>438.71389734068447</v>
      </c>
      <c r="G42" s="13">
        <f t="shared" si="2"/>
        <v>-1.5868787765308905E-14</v>
      </c>
      <c r="H42" s="5">
        <f>H41-Table1[[#This Row],[Principal Paid]]</f>
        <v>-438.71389734068828</v>
      </c>
    </row>
    <row r="43" spans="2:8" ht="30" customHeight="1" x14ac:dyDescent="0.25">
      <c r="B43" s="8"/>
      <c r="C43" s="8"/>
      <c r="D43" s="14">
        <f t="shared" si="5"/>
        <v>438.71389734068447</v>
      </c>
      <c r="E43" s="7"/>
      <c r="F43" s="14">
        <f t="shared" si="3"/>
        <v>440.54187191293732</v>
      </c>
      <c r="G43" s="13">
        <f t="shared" si="2"/>
        <v>-1.8279745722528677</v>
      </c>
      <c r="H43" s="5">
        <f>H42-Table1[[#This Row],[Principal Paid]]</f>
        <v>-879.25576925362566</v>
      </c>
    </row>
    <row r="44" spans="2:8" ht="30" customHeight="1" x14ac:dyDescent="0.25">
      <c r="B44" s="8"/>
      <c r="C44" s="8"/>
      <c r="D44" s="14">
        <f t="shared" si="5"/>
        <v>438.71389734068447</v>
      </c>
      <c r="E44" s="7"/>
      <c r="F44" s="14">
        <f t="shared" si="3"/>
        <v>442.37746304590792</v>
      </c>
      <c r="G44" s="13">
        <f t="shared" si="2"/>
        <v>-3.6635657052234403</v>
      </c>
      <c r="H44" s="5">
        <f>H43-Table1[[#This Row],[Principal Paid]]</f>
        <v>-1321.6332322995336</v>
      </c>
    </row>
    <row r="45" spans="2:8" ht="30" customHeight="1" x14ac:dyDescent="0.25">
      <c r="B45" s="8"/>
      <c r="C45" s="8"/>
      <c r="D45" s="14">
        <f t="shared" si="5"/>
        <v>438.71389734068447</v>
      </c>
      <c r="E45" s="7"/>
      <c r="F45" s="14">
        <f t="shared" si="3"/>
        <v>444.22070247526585</v>
      </c>
      <c r="G45" s="13">
        <f t="shared" si="2"/>
        <v>-5.5068051345813895</v>
      </c>
      <c r="H45" s="5">
        <f>H44-Table1[[#This Row],[Principal Paid]]</f>
        <v>-1765.8539347747994</v>
      </c>
    </row>
    <row r="46" spans="2:8" ht="30" customHeight="1" x14ac:dyDescent="0.25">
      <c r="B46" s="8"/>
      <c r="C46" s="8"/>
      <c r="D46" s="14">
        <f>$H$12</f>
        <v>438.71389734068447</v>
      </c>
      <c r="E46" s="7"/>
      <c r="F46" s="14">
        <f t="shared" si="3"/>
        <v>446.0716220689128</v>
      </c>
      <c r="G46" s="13">
        <f t="shared" si="2"/>
        <v>-7.3577247282283311</v>
      </c>
      <c r="H46" s="5">
        <f>H45-Table1[[#This Row],[Principal Paid]]</f>
        <v>-2211.925556843712</v>
      </c>
    </row>
    <row r="47" spans="2:8" ht="30" customHeight="1" x14ac:dyDescent="0.25">
      <c r="B47" s="8"/>
      <c r="C47" s="8"/>
      <c r="D47" s="14">
        <f>$H$12</f>
        <v>438.71389734068447</v>
      </c>
      <c r="E47" s="7"/>
      <c r="F47" s="14">
        <f t="shared" si="3"/>
        <v>447.93025382753325</v>
      </c>
      <c r="G47" s="13">
        <f t="shared" si="2"/>
        <v>-9.2163564868488006</v>
      </c>
      <c r="H47" s="5">
        <f>H46-Table1[[#This Row],[Principal Paid]]</f>
        <v>-2659.8558106712453</v>
      </c>
    </row>
    <row r="48" spans="2:8" ht="30" customHeight="1" x14ac:dyDescent="0.25">
      <c r="B48" s="8"/>
      <c r="C48" s="8"/>
      <c r="D48" s="14">
        <f t="shared" ref="D48:D53" si="6">$H$12</f>
        <v>438.71389734068447</v>
      </c>
      <c r="E48" s="7"/>
      <c r="F48" s="14">
        <f t="shared" si="3"/>
        <v>449.79662988514798</v>
      </c>
      <c r="G48" s="13">
        <f t="shared" si="2"/>
        <v>-11.082732544463521</v>
      </c>
      <c r="H48" s="5">
        <f>H47-Table1[[#This Row],[Principal Paid]]</f>
        <v>-3109.6524405563932</v>
      </c>
    </row>
    <row r="49" spans="2:8" ht="30" customHeight="1" x14ac:dyDescent="0.25">
      <c r="B49" s="8"/>
      <c r="C49" s="8"/>
      <c r="D49" s="14">
        <f t="shared" si="6"/>
        <v>438.71389734068447</v>
      </c>
      <c r="E49" s="7"/>
      <c r="F49" s="14">
        <f t="shared" si="3"/>
        <v>451.67078250966944</v>
      </c>
      <c r="G49" s="13">
        <f t="shared" si="2"/>
        <v>-12.956885168984972</v>
      </c>
      <c r="H49" s="5">
        <f>H48-Table1[[#This Row],[Principal Paid]]</f>
        <v>-3561.3232230660628</v>
      </c>
    </row>
    <row r="50" spans="2:8" ht="30" customHeight="1" x14ac:dyDescent="0.25">
      <c r="B50" s="8"/>
      <c r="C50" s="8"/>
      <c r="D50" s="14">
        <f t="shared" si="6"/>
        <v>438.71389734068447</v>
      </c>
      <c r="E50" s="7"/>
      <c r="F50" s="14">
        <f t="shared" si="3"/>
        <v>453.55274410345976</v>
      </c>
      <c r="G50" s="13">
        <f t="shared" si="2"/>
        <v>-14.838846762775262</v>
      </c>
      <c r="H50" s="5">
        <f>H49-Table1[[#This Row],[Principal Paid]]</f>
        <v>-4014.8759671695225</v>
      </c>
    </row>
    <row r="51" spans="2:8" ht="30" customHeight="1" x14ac:dyDescent="0.25">
      <c r="B51" s="8"/>
      <c r="C51" s="8"/>
      <c r="D51" s="14">
        <f t="shared" si="6"/>
        <v>438.71389734068447</v>
      </c>
      <c r="E51" s="7"/>
      <c r="F51" s="14">
        <f t="shared" si="3"/>
        <v>455.4425472038908</v>
      </c>
      <c r="G51" s="13">
        <f t="shared" si="2"/>
        <v>-16.728649863206343</v>
      </c>
      <c r="H51" s="5">
        <f>H50-Table1[[#This Row],[Principal Paid]]</f>
        <v>-4470.3185143734136</v>
      </c>
    </row>
    <row r="52" spans="2:8" ht="30" customHeight="1" x14ac:dyDescent="0.25">
      <c r="B52" s="8"/>
      <c r="C52" s="8"/>
      <c r="D52" s="14">
        <f t="shared" si="6"/>
        <v>438.71389734068447</v>
      </c>
      <c r="E52" s="7"/>
      <c r="F52" s="14">
        <f t="shared" si="3"/>
        <v>457.34022448390704</v>
      </c>
      <c r="G52" s="13">
        <f t="shared" si="2"/>
        <v>-18.626327143222557</v>
      </c>
      <c r="H52" s="5">
        <f>H51-Table1[[#This Row],[Principal Paid]]</f>
        <v>-4927.6587388573207</v>
      </c>
    </row>
    <row r="53" spans="2:8" ht="30" customHeight="1" x14ac:dyDescent="0.25">
      <c r="B53" s="8"/>
      <c r="C53" s="8"/>
      <c r="D53" s="14">
        <f t="shared" si="6"/>
        <v>438.71389734068447</v>
      </c>
      <c r="E53" s="7"/>
      <c r="F53" s="14">
        <f t="shared" si="3"/>
        <v>459.24580875258999</v>
      </c>
      <c r="G53" s="13">
        <f t="shared" si="2"/>
        <v>-20.531911411905504</v>
      </c>
      <c r="H53" s="5">
        <f>H52-Table1[[#This Row],[Principal Paid]]</f>
        <v>-5386.9045476099109</v>
      </c>
    </row>
    <row r="54" spans="2:8" ht="30" customHeight="1" x14ac:dyDescent="0.25">
      <c r="B54" s="8"/>
      <c r="C54" s="8"/>
      <c r="D54" s="14">
        <f>$H$12</f>
        <v>438.71389734068447</v>
      </c>
      <c r="E54" s="7"/>
      <c r="F54" s="14">
        <f t="shared" si="3"/>
        <v>461.15933295572574</v>
      </c>
      <c r="G54" s="13">
        <f t="shared" si="2"/>
        <v>-22.445435615041294</v>
      </c>
      <c r="H54" s="5">
        <f>H53-Table1[[#This Row],[Principal Paid]]</f>
        <v>-5848.0638805656363</v>
      </c>
    </row>
    <row r="55" spans="2:8" ht="30" customHeight="1" x14ac:dyDescent="0.25">
      <c r="B55" s="8"/>
      <c r="C55" s="8"/>
      <c r="D55" s="14">
        <f>$H$12</f>
        <v>438.71389734068447</v>
      </c>
      <c r="E55" s="7"/>
      <c r="F55" s="14">
        <f t="shared" si="3"/>
        <v>463.0808301763746</v>
      </c>
      <c r="G55" s="13">
        <f t="shared" si="2"/>
        <v>-24.36693283569015</v>
      </c>
      <c r="H55" s="5">
        <f>H54-Table1[[#This Row],[Principal Paid]]</f>
        <v>-6311.1447107420108</v>
      </c>
    </row>
    <row r="56" spans="2:8" ht="30" customHeight="1" x14ac:dyDescent="0.25">
      <c r="B56" s="8"/>
      <c r="C56" s="8"/>
      <c r="D56" s="14">
        <f t="shared" ref="D56:D63" si="7">$H$12</f>
        <v>438.71389734068447</v>
      </c>
      <c r="E56" s="7"/>
      <c r="F56" s="14">
        <f t="shared" si="3"/>
        <v>465.01033363544286</v>
      </c>
      <c r="G56" s="13">
        <f t="shared" si="2"/>
        <v>-26.296436294758379</v>
      </c>
      <c r="H56" s="5">
        <f>H55-Table1[[#This Row],[Principal Paid]]</f>
        <v>-6776.155044377454</v>
      </c>
    </row>
    <row r="57" spans="2:8" ht="30" customHeight="1" x14ac:dyDescent="0.25">
      <c r="B57" s="8"/>
      <c r="C57" s="8"/>
      <c r="D57" s="14">
        <f t="shared" si="7"/>
        <v>438.71389734068447</v>
      </c>
      <c r="E57" s="7"/>
      <c r="F57" s="14">
        <f t="shared" si="3"/>
        <v>466.94787669225718</v>
      </c>
      <c r="G57" s="13">
        <f t="shared" si="2"/>
        <v>-28.233979351572724</v>
      </c>
      <c r="H57" s="5">
        <f>H56-Table1[[#This Row],[Principal Paid]]</f>
        <v>-7243.1029210697116</v>
      </c>
    </row>
    <row r="58" spans="2:8" ht="30" customHeight="1" x14ac:dyDescent="0.25">
      <c r="B58" s="8"/>
      <c r="C58" s="8"/>
      <c r="D58" s="14">
        <f t="shared" si="7"/>
        <v>438.71389734068447</v>
      </c>
      <c r="E58" s="7"/>
      <c r="F58" s="14">
        <f t="shared" si="3"/>
        <v>468.89349284514162</v>
      </c>
      <c r="G58" s="13">
        <f t="shared" si="2"/>
        <v>-30.179595504457129</v>
      </c>
      <c r="H58" s="5">
        <f>H57-Table1[[#This Row],[Principal Paid]]</f>
        <v>-7711.9964139148533</v>
      </c>
    </row>
    <row r="59" spans="2:8" ht="30" customHeight="1" x14ac:dyDescent="0.25">
      <c r="B59" s="8"/>
      <c r="C59" s="8"/>
      <c r="D59" s="14">
        <f t="shared" si="7"/>
        <v>438.71389734068447</v>
      </c>
      <c r="E59" s="7"/>
      <c r="F59" s="14">
        <f t="shared" si="3"/>
        <v>470.84721573199636</v>
      </c>
      <c r="G59" s="13">
        <f t="shared" si="2"/>
        <v>-32.133318391311889</v>
      </c>
      <c r="H59" s="5">
        <f>H58-Table1[[#This Row],[Principal Paid]]</f>
        <v>-8182.8436296468499</v>
      </c>
    </row>
    <row r="60" spans="2:8" ht="30" customHeight="1" x14ac:dyDescent="0.25">
      <c r="B60" s="8"/>
      <c r="C60" s="8"/>
      <c r="D60" s="14">
        <f t="shared" si="7"/>
        <v>438.71389734068447</v>
      </c>
      <c r="E60" s="7"/>
      <c r="F60" s="14">
        <f t="shared" si="3"/>
        <v>472.8090791308797</v>
      </c>
      <c r="G60" s="13">
        <f t="shared" si="2"/>
        <v>-34.095181790195205</v>
      </c>
      <c r="H60" s="5">
        <f>H59-Table1[[#This Row],[Principal Paid]]</f>
        <v>-8655.6527087777304</v>
      </c>
    </row>
    <row r="61" spans="2:8" ht="30" customHeight="1" x14ac:dyDescent="0.25">
      <c r="B61" s="8"/>
      <c r="C61" s="8"/>
      <c r="D61" s="14">
        <f t="shared" si="7"/>
        <v>438.71389734068447</v>
      </c>
      <c r="E61" s="7"/>
      <c r="F61" s="14">
        <f t="shared" si="3"/>
        <v>474.77911696059169</v>
      </c>
      <c r="G61" s="13">
        <f t="shared" si="2"/>
        <v>-36.065219619907211</v>
      </c>
      <c r="H61" s="5">
        <f>H60-Table1[[#This Row],[Principal Paid]]</f>
        <v>-9130.431825738322</v>
      </c>
    </row>
    <row r="62" spans="2:8" ht="30" customHeight="1" x14ac:dyDescent="0.25">
      <c r="B62" s="8"/>
      <c r="C62" s="8"/>
      <c r="D62" s="14">
        <f t="shared" si="7"/>
        <v>438.71389734068447</v>
      </c>
      <c r="E62" s="7"/>
      <c r="F62" s="14">
        <f t="shared" si="3"/>
        <v>476.75736328126084</v>
      </c>
      <c r="G62" s="13">
        <f t="shared" si="2"/>
        <v>-38.04346594057634</v>
      </c>
      <c r="H62" s="5">
        <f>H61-Table1[[#This Row],[Principal Paid]]</f>
        <v>-9607.189189019582</v>
      </c>
    </row>
    <row r="63" spans="2:8" ht="30" customHeight="1" x14ac:dyDescent="0.25">
      <c r="B63" s="8"/>
      <c r="C63" s="8"/>
      <c r="D63" s="14">
        <f t="shared" si="7"/>
        <v>438.71389734068447</v>
      </c>
      <c r="E63" s="7"/>
      <c r="F63" s="14">
        <f t="shared" si="3"/>
        <v>478.74385229493271</v>
      </c>
      <c r="G63" s="13">
        <f t="shared" si="2"/>
        <v>-40.029954954248261</v>
      </c>
      <c r="H63" s="5">
        <f>H62-Table1[[#This Row],[Principal Paid]]</f>
        <v>-10085.933041314514</v>
      </c>
    </row>
    <row r="64" spans="2:8" ht="30" customHeight="1" x14ac:dyDescent="0.25">
      <c r="B64" s="8"/>
      <c r="C64" s="8"/>
      <c r="D64" s="14">
        <f>$H$12</f>
        <v>438.71389734068447</v>
      </c>
      <c r="E64" s="7"/>
      <c r="F64" s="14">
        <f t="shared" si="3"/>
        <v>480.73861834616162</v>
      </c>
      <c r="G64" s="13">
        <f t="shared" si="2"/>
        <v>-42.02472100547714</v>
      </c>
      <c r="H64" s="5">
        <f>H63-Table1[[#This Row],[Principal Paid]]</f>
        <v>-10566.671659660677</v>
      </c>
    </row>
    <row r="65" spans="2:8" ht="30" customHeight="1" x14ac:dyDescent="0.25">
      <c r="B65" s="8"/>
      <c r="C65" s="8"/>
      <c r="D65" s="14">
        <f>$H$12</f>
        <v>438.71389734068447</v>
      </c>
      <c r="E65" s="7"/>
      <c r="F65" s="14">
        <f t="shared" si="3"/>
        <v>482.74169592260398</v>
      </c>
      <c r="G65" s="13">
        <f t="shared" si="2"/>
        <v>-44.027798581919484</v>
      </c>
      <c r="H65" s="5">
        <f>H64-Table1[[#This Row],[Principal Paid]]</f>
        <v>-11049.413355583281</v>
      </c>
    </row>
    <row r="66" spans="2:8" ht="30" customHeight="1" x14ac:dyDescent="0.25">
      <c r="B66" s="8"/>
      <c r="C66" s="8"/>
      <c r="D66" s="14">
        <f t="shared" ref="D66:D68" si="8">$H$12</f>
        <v>438.71389734068447</v>
      </c>
      <c r="E66" s="7"/>
      <c r="F66" s="14">
        <f t="shared" si="3"/>
        <v>484.7531196556148</v>
      </c>
      <c r="G66" s="13">
        <f t="shared" si="2"/>
        <v>-46.039222314930342</v>
      </c>
      <c r="H66" s="5">
        <f>H65-Table1[[#This Row],[Principal Paid]]</f>
        <v>-11534.166475238897</v>
      </c>
    </row>
    <row r="67" spans="2:8" ht="30" customHeight="1" x14ac:dyDescent="0.25">
      <c r="B67" s="8"/>
      <c r="C67" s="8"/>
      <c r="D67" s="14">
        <f t="shared" si="8"/>
        <v>438.71389734068447</v>
      </c>
      <c r="E67" s="7"/>
      <c r="F67" s="14">
        <f t="shared" si="3"/>
        <v>486.77292432084653</v>
      </c>
      <c r="G67" s="13">
        <f t="shared" si="2"/>
        <v>-48.059026980162074</v>
      </c>
      <c r="H67" s="5">
        <f>H66-Table1[[#This Row],[Principal Paid]]</f>
        <v>-12020.939399559744</v>
      </c>
    </row>
    <row r="68" spans="2:8" ht="30" customHeight="1" x14ac:dyDescent="0.25">
      <c r="B68" s="8"/>
      <c r="C68" s="8"/>
      <c r="D68" s="14">
        <f t="shared" si="8"/>
        <v>438.71389734068447</v>
      </c>
      <c r="E68" s="7"/>
      <c r="F68" s="14">
        <f t="shared" si="3"/>
        <v>488.80114483885006</v>
      </c>
      <c r="G68" s="13">
        <f t="shared" si="2"/>
        <v>-50.087247498165596</v>
      </c>
      <c r="H68" s="5">
        <f>H67-Table1[[#This Row],[Principal Paid]]</f>
        <v>-12509.740544398594</v>
      </c>
    </row>
    <row r="69" spans="2:8" ht="30" customHeight="1" x14ac:dyDescent="0.25">
      <c r="B69" s="8"/>
      <c r="C69" s="8"/>
      <c r="D69" s="14">
        <f>$H$12</f>
        <v>438.71389734068447</v>
      </c>
      <c r="E69" s="7"/>
      <c r="F69" s="14">
        <f t="shared" si="3"/>
        <v>490.83781627567862</v>
      </c>
      <c r="G69" s="13">
        <f t="shared" si="2"/>
        <v>-52.123918934994137</v>
      </c>
      <c r="H69" s="5">
        <f>H68-Table1[[#This Row],[Principal Paid]]</f>
        <v>-13000.578360674272</v>
      </c>
    </row>
    <row r="70" spans="2:8" ht="30" customHeight="1" x14ac:dyDescent="0.25">
      <c r="B70" s="8"/>
      <c r="C70" s="8"/>
      <c r="D70" s="14">
        <f>$H$12</f>
        <v>438.71389734068447</v>
      </c>
      <c r="E70" s="7"/>
      <c r="F70" s="14">
        <f t="shared" si="3"/>
        <v>492.88297384349391</v>
      </c>
      <c r="G70" s="13">
        <f t="shared" si="2"/>
        <v>-54.169076502809467</v>
      </c>
      <c r="H70" s="5">
        <f>H69-Table1[[#This Row],[Principal Paid]]</f>
        <v>-13493.461334517766</v>
      </c>
    </row>
    <row r="71" spans="2:8" ht="30" customHeight="1" x14ac:dyDescent="0.25">
      <c r="B71" s="8"/>
      <c r="C71" s="8"/>
      <c r="D71" s="14">
        <f t="shared" ref="D71:D76" si="9">$H$12</f>
        <v>438.71389734068447</v>
      </c>
      <c r="E71" s="7"/>
      <c r="F71" s="14">
        <f t="shared" si="3"/>
        <v>494.93665290117514</v>
      </c>
      <c r="G71" s="13">
        <f t="shared" si="2"/>
        <v>-56.22275556049069</v>
      </c>
      <c r="H71" s="5">
        <f>H70-Table1[[#This Row],[Principal Paid]]</f>
        <v>-13988.397987418941</v>
      </c>
    </row>
    <row r="72" spans="2:8" ht="30" customHeight="1" x14ac:dyDescent="0.25">
      <c r="B72" s="8"/>
      <c r="C72" s="8"/>
      <c r="D72" s="14">
        <f t="shared" si="9"/>
        <v>438.71389734068447</v>
      </c>
      <c r="E72" s="7"/>
      <c r="F72" s="14">
        <f t="shared" si="3"/>
        <v>496.99888895493007</v>
      </c>
      <c r="G72" s="13">
        <f t="shared" si="2"/>
        <v>-58.284991614245584</v>
      </c>
      <c r="H72" s="5">
        <f>H71-Table1[[#This Row],[Principal Paid]]</f>
        <v>-14485.39687637387</v>
      </c>
    </row>
    <row r="73" spans="2:8" ht="30" customHeight="1" x14ac:dyDescent="0.25">
      <c r="B73" s="8"/>
      <c r="C73" s="8"/>
      <c r="D73" s="14">
        <f t="shared" si="9"/>
        <v>438.71389734068447</v>
      </c>
      <c r="E73" s="7"/>
      <c r="F73" s="14">
        <f t="shared" si="3"/>
        <v>499.06971765890893</v>
      </c>
      <c r="G73" s="13">
        <f t="shared" si="2"/>
        <v>-60.35582031822446</v>
      </c>
      <c r="H73" s="5">
        <f>H72-Table1[[#This Row],[Principal Paid]]</f>
        <v>-14984.46659403278</v>
      </c>
    </row>
    <row r="74" spans="2:8" ht="30" customHeight="1" x14ac:dyDescent="0.25">
      <c r="B74" s="8"/>
      <c r="C74" s="8"/>
      <c r="D74" s="14">
        <f t="shared" si="9"/>
        <v>438.71389734068447</v>
      </c>
      <c r="E74" s="7"/>
      <c r="F74" s="14">
        <f t="shared" si="3"/>
        <v>501.14917481582103</v>
      </c>
      <c r="G74" s="13">
        <f t="shared" si="2"/>
        <v>-62.43527747513658</v>
      </c>
      <c r="H74" s="5">
        <f>H73-Table1[[#This Row],[Principal Paid]]</f>
        <v>-15485.6157688486</v>
      </c>
    </row>
    <row r="75" spans="2:8" ht="30" customHeight="1" x14ac:dyDescent="0.25">
      <c r="B75" s="8"/>
      <c r="C75" s="8"/>
      <c r="D75" s="14">
        <f t="shared" si="9"/>
        <v>438.71389734068447</v>
      </c>
      <c r="E75" s="7"/>
      <c r="F75" s="14">
        <f t="shared" si="3"/>
        <v>503.23729637755366</v>
      </c>
      <c r="G75" s="13">
        <f t="shared" si="2"/>
        <v>-64.523399036869165</v>
      </c>
      <c r="H75" s="5">
        <f>H74-Table1[[#This Row],[Principal Paid]]</f>
        <v>-15988.853065226154</v>
      </c>
    </row>
    <row r="76" spans="2:8" ht="30" customHeight="1" x14ac:dyDescent="0.25">
      <c r="B76" s="8"/>
      <c r="C76" s="8"/>
      <c r="D76" s="14">
        <f t="shared" si="9"/>
        <v>438.71389734068447</v>
      </c>
      <c r="E76" s="7"/>
      <c r="F76" s="14">
        <f t="shared" si="3"/>
        <v>505.33411844579348</v>
      </c>
      <c r="G76" s="13">
        <f t="shared" si="2"/>
        <v>-66.620221105108982</v>
      </c>
      <c r="H76" s="5">
        <f>H75-Table1[[#This Row],[Principal Paid]]</f>
        <v>-16494.187183671947</v>
      </c>
    </row>
    <row r="77" spans="2:8" ht="30" customHeight="1" x14ac:dyDescent="0.25">
      <c r="B77" s="8"/>
      <c r="C77" s="8"/>
      <c r="D77" s="14">
        <f>$H$12</f>
        <v>438.71389734068447</v>
      </c>
      <c r="E77" s="7"/>
      <c r="F77" s="14">
        <f t="shared" si="3"/>
        <v>507.4396772726509</v>
      </c>
      <c r="G77" s="13">
        <f t="shared" si="2"/>
        <v>-68.725779931966443</v>
      </c>
      <c r="H77" s="5">
        <f>H76-Table1[[#This Row],[Principal Paid]]</f>
        <v>-17001.626860944598</v>
      </c>
    </row>
    <row r="78" spans="2:8" ht="30" customHeight="1" x14ac:dyDescent="0.25">
      <c r="B78" s="8"/>
      <c r="C78" s="8"/>
      <c r="D78" s="14">
        <f>$H$12</f>
        <v>438.71389734068447</v>
      </c>
      <c r="E78" s="7"/>
      <c r="F78" s="14">
        <f t="shared" si="3"/>
        <v>509.55400926128698</v>
      </c>
      <c r="G78" s="13">
        <f t="shared" si="2"/>
        <v>-70.840111920602496</v>
      </c>
      <c r="H78" s="5">
        <f>H77-Table1[[#This Row],[Principal Paid]]</f>
        <v>-17511.180870205884</v>
      </c>
    </row>
    <row r="79" spans="2:8" ht="30" customHeight="1" x14ac:dyDescent="0.25">
      <c r="B79" s="8"/>
      <c r="C79" s="8"/>
      <c r="D79" s="14">
        <f t="shared" ref="D79:D85" si="10">$H$12</f>
        <v>438.71389734068447</v>
      </c>
      <c r="E79" s="7"/>
      <c r="F79" s="14">
        <f t="shared" si="3"/>
        <v>511.67715096654229</v>
      </c>
      <c r="G79" s="13">
        <f t="shared" si="2"/>
        <v>-72.963253625857845</v>
      </c>
      <c r="H79" s="5">
        <f>H78-Table1[[#This Row],[Principal Paid]]</f>
        <v>-18022.858021172426</v>
      </c>
    </row>
    <row r="80" spans="2:8" ht="30" customHeight="1" x14ac:dyDescent="0.25">
      <c r="B80" s="8"/>
      <c r="C80" s="8"/>
      <c r="D80" s="14">
        <f t="shared" si="10"/>
        <v>438.71389734068447</v>
      </c>
      <c r="E80" s="7"/>
      <c r="F80" s="14">
        <f t="shared" si="3"/>
        <v>513.80913909556955</v>
      </c>
      <c r="G80" s="13">
        <f t="shared" si="2"/>
        <v>-75.095241754885109</v>
      </c>
      <c r="H80" s="5">
        <f>H79-Table1[[#This Row],[Principal Paid]]</f>
        <v>-18536.667160267996</v>
      </c>
    </row>
    <row r="81" spans="2:8" ht="30" customHeight="1" x14ac:dyDescent="0.25">
      <c r="B81" s="8"/>
      <c r="C81" s="8"/>
      <c r="D81" s="14">
        <f t="shared" si="10"/>
        <v>438.71389734068447</v>
      </c>
      <c r="E81" s="7"/>
      <c r="F81" s="14">
        <f t="shared" si="3"/>
        <v>515.95001050846781</v>
      </c>
      <c r="G81" s="13">
        <f t="shared" si="2"/>
        <v>-77.236113167783316</v>
      </c>
      <c r="H81" s="5">
        <f>H80-Table1[[#This Row],[Principal Paid]]</f>
        <v>-19052.617170776462</v>
      </c>
    </row>
    <row r="82" spans="2:8" ht="30" customHeight="1" x14ac:dyDescent="0.25">
      <c r="B82" s="8"/>
      <c r="C82" s="8"/>
      <c r="D82" s="14">
        <f t="shared" si="10"/>
        <v>438.71389734068447</v>
      </c>
      <c r="E82" s="7"/>
      <c r="F82" s="14">
        <f t="shared" si="3"/>
        <v>518.09980221891976</v>
      </c>
      <c r="G82" s="13">
        <f t="shared" si="2"/>
        <v>-79.385904878235266</v>
      </c>
      <c r="H82" s="5">
        <f>H81-Table1[[#This Row],[Principal Paid]]</f>
        <v>-19570.716972995382</v>
      </c>
    </row>
    <row r="83" spans="2:8" ht="30" customHeight="1" x14ac:dyDescent="0.25">
      <c r="B83" s="8"/>
      <c r="C83" s="8"/>
      <c r="D83" s="14">
        <f t="shared" si="10"/>
        <v>438.71389734068447</v>
      </c>
      <c r="E83" s="7"/>
      <c r="F83" s="14">
        <f t="shared" si="3"/>
        <v>520.2585513948319</v>
      </c>
      <c r="G83" s="13">
        <f t="shared" si="2"/>
        <v>-81.544654054147429</v>
      </c>
      <c r="H83" s="5">
        <f>H82-Table1[[#This Row],[Principal Paid]]</f>
        <v>-20090.975524390215</v>
      </c>
    </row>
    <row r="84" spans="2:8" ht="30" customHeight="1" x14ac:dyDescent="0.25">
      <c r="B84" s="8"/>
      <c r="C84" s="8"/>
      <c r="D84" s="14">
        <f t="shared" si="10"/>
        <v>438.71389734068447</v>
      </c>
      <c r="E84" s="7"/>
      <c r="F84" s="14">
        <f t="shared" si="3"/>
        <v>522.42629535897709</v>
      </c>
      <c r="G84" s="13">
        <f t="shared" si="2"/>
        <v>-83.712398018292561</v>
      </c>
      <c r="H84" s="5">
        <f>H83-Table1[[#This Row],[Principal Paid]]</f>
        <v>-20613.401819749193</v>
      </c>
    </row>
    <row r="85" spans="2:8" ht="30" customHeight="1" x14ac:dyDescent="0.25">
      <c r="B85" s="8"/>
      <c r="C85" s="8"/>
      <c r="D85" s="14">
        <f t="shared" si="10"/>
        <v>438.71389734068447</v>
      </c>
      <c r="E85" s="7"/>
      <c r="F85" s="14">
        <f t="shared" si="3"/>
        <v>524.6030715896394</v>
      </c>
      <c r="G85" s="13">
        <f>H84*($H$10/12)</f>
        <v>-85.889174248954973</v>
      </c>
      <c r="H85" s="5">
        <f>H84-Table1[[#This Row],[Principal Paid]]</f>
        <v>-21138.004891338831</v>
      </c>
    </row>
  </sheetData>
  <mergeCells count="17">
    <mergeCell ref="B15:H15"/>
    <mergeCell ref="E5:F5"/>
    <mergeCell ref="E6:F6"/>
    <mergeCell ref="B8:H8"/>
    <mergeCell ref="C4:H4"/>
    <mergeCell ref="C10:D10"/>
    <mergeCell ref="C11:D11"/>
    <mergeCell ref="C12:D12"/>
    <mergeCell ref="C13:D13"/>
    <mergeCell ref="F10:G10"/>
    <mergeCell ref="F11:G11"/>
    <mergeCell ref="F12:G12"/>
    <mergeCell ref="B2:H2"/>
    <mergeCell ref="C5:D5"/>
    <mergeCell ref="C6:D6"/>
    <mergeCell ref="G5:H5"/>
    <mergeCell ref="G6:H6"/>
  </mergeCells>
  <pageMargins left="0.25" right="0.25" top="0.75" bottom="0.7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Loan Repayment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2025-05-08T16:18:48Z</cp:lastPrinted>
  <dcterms:created xsi:type="dcterms:W3CDTF">2025-05-08T15:37:28Z</dcterms:created>
  <dcterms:modified xsi:type="dcterms:W3CDTF">2025-05-08T16:30:14Z</dcterms:modified>
</cp:coreProperties>
</file>