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xr:revisionPtr revIDLastSave="0" documentId="13_ncr:11_{BE544F7A-A4BB-4DD4-B874-EAC534533105}" xr6:coauthVersionLast="47" xr6:coauthVersionMax="47" xr10:uidLastSave="{00000000-0000-0000-0000-000000000000}"/>
  <bookViews>
    <workbookView xWindow="-120" yWindow="-120" windowWidth="20730" windowHeight="11160" activeTab="1" xr2:uid="{00000000-000D-0000-FFFF-FFFF00000000}"/>
  </bookViews>
  <sheets>
    <sheet name="Start" sheetId="5" r:id="rId1"/>
    <sheet name="Expenses" sheetId="1" r:id="rId2"/>
    <sheet name="Income" sheetId="2" r:id="rId3"/>
    <sheet name="Profit - Loss Summary"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 i="3" l="1"/>
  <c r="B1" i="3"/>
  <c r="D1" i="2"/>
  <c r="B1" i="2"/>
  <c r="C32" i="1" l="1"/>
  <c r="D32" i="1"/>
  <c r="G24" i="1"/>
  <c r="H24" i="1"/>
  <c r="C25" i="1"/>
  <c r="D25" i="1"/>
  <c r="G19" i="1"/>
  <c r="H19" i="1"/>
  <c r="C19" i="1"/>
  <c r="D19" i="1"/>
  <c r="G11" i="1"/>
  <c r="H11" i="1"/>
  <c r="C11" i="1"/>
  <c r="D11" i="1"/>
  <c r="H4" i="1" l="1"/>
  <c r="G4" i="1"/>
  <c r="C6" i="3" s="1"/>
  <c r="F7" i="2"/>
  <c r="F8" i="2"/>
  <c r="F9" i="2"/>
  <c r="F13" i="2"/>
  <c r="F14" i="2"/>
  <c r="F15" i="2"/>
  <c r="F19" i="2"/>
  <c r="F20" i="2"/>
  <c r="F21" i="2"/>
  <c r="F25" i="2"/>
  <c r="F26" i="2"/>
  <c r="F27" i="2"/>
  <c r="F28" i="2"/>
  <c r="G7" i="2"/>
  <c r="G8" i="2"/>
  <c r="G9" i="2"/>
  <c r="G13" i="2"/>
  <c r="G14" i="2"/>
  <c r="G15" i="2"/>
  <c r="G19" i="2"/>
  <c r="G20" i="2"/>
  <c r="G21" i="2"/>
  <c r="G25" i="2"/>
  <c r="G26" i="2"/>
  <c r="G27" i="2"/>
  <c r="G28" i="2"/>
  <c r="G29" i="2" l="1"/>
  <c r="F22" i="2"/>
  <c r="F29" i="2"/>
  <c r="G22" i="2"/>
  <c r="G16" i="2"/>
  <c r="F16" i="2"/>
  <c r="F10" i="2"/>
  <c r="G10" i="2"/>
  <c r="D6" i="3"/>
  <c r="G4" i="2" l="1"/>
  <c r="C5" i="3"/>
  <c r="C8" i="3" s="1"/>
  <c r="F4" i="2"/>
  <c r="D5" i="3" s="1"/>
  <c r="D8" i="3" s="1"/>
</calcChain>
</file>

<file path=xl/sharedStrings.xml><?xml version="1.0" encoding="utf-8"?>
<sst xmlns="http://schemas.openxmlformats.org/spreadsheetml/2006/main" count="149" uniqueCount="100">
  <si>
    <t>Room and hall fees</t>
  </si>
  <si>
    <t>Site staff</t>
  </si>
  <si>
    <t>Equipment</t>
  </si>
  <si>
    <t>Tables and chairs</t>
  </si>
  <si>
    <t>Estimated</t>
  </si>
  <si>
    <t>Actual</t>
  </si>
  <si>
    <t>Refreshments</t>
  </si>
  <si>
    <t>Food</t>
  </si>
  <si>
    <t>Drinks</t>
  </si>
  <si>
    <t>Linens</t>
  </si>
  <si>
    <t>Staff and gratuities</t>
  </si>
  <si>
    <t>Decorations</t>
  </si>
  <si>
    <t>Flowers</t>
  </si>
  <si>
    <t>Candles</t>
  </si>
  <si>
    <t>Lighting</t>
  </si>
  <si>
    <t>Balloons</t>
  </si>
  <si>
    <t>Paper supplies</t>
  </si>
  <si>
    <t>Performers</t>
  </si>
  <si>
    <t>Speakers</t>
  </si>
  <si>
    <t>Travel</t>
  </si>
  <si>
    <t>Hotel</t>
  </si>
  <si>
    <t>Program</t>
  </si>
  <si>
    <t>Publicity</t>
  </si>
  <si>
    <t>Graphics work</t>
  </si>
  <si>
    <t>Photocopying/Printing</t>
  </si>
  <si>
    <t>Postage</t>
  </si>
  <si>
    <t>Prizes</t>
  </si>
  <si>
    <t>Gifts</t>
  </si>
  <si>
    <t>Miscellaneous</t>
  </si>
  <si>
    <t>Telephone</t>
  </si>
  <si>
    <t>Transportation</t>
  </si>
  <si>
    <t>Stationery supplies</t>
  </si>
  <si>
    <t>Fax services</t>
  </si>
  <si>
    <t>Other</t>
  </si>
  <si>
    <t>Total income</t>
  </si>
  <si>
    <t>Total expenses</t>
  </si>
  <si>
    <t>Children @</t>
  </si>
  <si>
    <t>Other @</t>
  </si>
  <si>
    <t>Covers @</t>
  </si>
  <si>
    <t>Half-pages @</t>
  </si>
  <si>
    <t>Quarter-pages @</t>
  </si>
  <si>
    <t>Large booths @</t>
  </si>
  <si>
    <t>Med. booths @</t>
  </si>
  <si>
    <t>Small booths @</t>
  </si>
  <si>
    <t>Items @</t>
  </si>
  <si>
    <t>Ribbons/Plaques/Trophies</t>
  </si>
  <si>
    <t>Adults @</t>
  </si>
  <si>
    <t>Total</t>
  </si>
  <si>
    <t>Type</t>
  </si>
  <si>
    <t>Estimated No.</t>
  </si>
  <si>
    <t>Actual No.</t>
  </si>
  <si>
    <t>Estimated Income</t>
  </si>
  <si>
    <t>Actual Income</t>
  </si>
  <si>
    <t>Price</t>
  </si>
  <si>
    <t>EXPENSES</t>
  </si>
  <si>
    <t>TOTAL EXPENSES</t>
  </si>
  <si>
    <t>INCOME</t>
  </si>
  <si>
    <t>ADMISSIONS</t>
  </si>
  <si>
    <t>ADS IN PROGRAM</t>
  </si>
  <si>
    <t>EXHIBITORS/VENDORS</t>
  </si>
  <si>
    <t>SALE OF ITEMS</t>
  </si>
  <si>
    <t xml:space="preserve">PROFIT </t>
  </si>
  <si>
    <t>Loss Summary</t>
  </si>
  <si>
    <t>Total profit              (or loss)</t>
  </si>
  <si>
    <t>Event Budget for</t>
  </si>
  <si>
    <t>ABOUT THIS TEMPLATE</t>
  </si>
  <si>
    <t>Use this Event Budget workbook to track Expenses incurred on and Income earned from an event.</t>
  </si>
  <si>
    <t>Fill in Event Name and enter details in tables in Expenses worksheet and Income worksheet.</t>
  </si>
  <si>
    <t>Total Expenses and Total Income are auto calculated.</t>
  </si>
  <si>
    <t>Profit &amp; Loss Summary and Chart are auto updated in Profit-Loss Summary worksheet.</t>
  </si>
  <si>
    <t>Note: </t>
  </si>
  <si>
    <t>To learn more about tables, press SHIFT and then F10 within a table, select the TABLE option, and then select ALTERNATIVE TEXT</t>
  </si>
  <si>
    <t>Enter Publicity Expenses in table starting in cell at right and Prizes Expenses in table starting in cell F21. Next instruction is in cell A27</t>
  </si>
  <si>
    <t>Bar chart showing Estimated Income and Expenses and Actual Income and Expenses comparison is in this cell.</t>
  </si>
  <si>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</si>
  <si>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TOTAL INCOME</t>
  </si>
  <si>
    <t>Total Expenses label is in cell at right, Estimated label in cell G3, and Actual in H3.</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</si>
  <si>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</si>
  <si>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</si>
  <si>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Enter Decorations Expenses in table starting in cell at right and Program Expenses in table starting in cell F13. Next instruction is in cell A21.</t>
  </si>
  <si>
    <t>Enter Miscellaneous Expenses in table starting in cell at right.</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</si>
  <si>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</si>
  <si>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Total Income label is in cell at right, Estimated label in cell F3, and Actual in G3.</t>
  </si>
  <si>
    <t>Total Estimated Income is auto calculated in cell F4 and Total Actual Income in G4.</t>
  </si>
  <si>
    <t>Admissions label is in cell at right.</t>
  </si>
  <si>
    <t>Enter Estimated and Actual number of Admissions with ticket rates in table starting in cell at right. Estimated and Actual Income from Admissions is auto calculated. Next instruction is in cell A11.</t>
  </si>
  <si>
    <t>Ads in Program label is in cell at right.</t>
  </si>
  <si>
    <t>Enter Estimated and Actual number of Ads in Program and Ad rates in table starting in cell at right. Estimated and Actual Income from Ads is auto calculated. Next instruction is in cell A17.</t>
  </si>
  <si>
    <t>Exhibitors or Vendors label is in cell at right.</t>
  </si>
  <si>
    <t>Enter Estimated and Actual number of exhibitors and vendors and booth rates in table starting in cell at right. Estimated and Actual Income are auto calculated. Next instruction is in cell A23.</t>
  </si>
  <si>
    <t>Sale of items label is in cell at right.</t>
  </si>
  <si>
    <t>Enter Estimated and Actual number of items sold and item rates in table starting in cell at right. Estimated and Actual Income are auto calculated.</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</si>
  <si>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</si>
  <si>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Bar chart comparing Estimated Income and Expenses and Actual Income and Expenses is in cell E3.</t>
  </si>
  <si>
    <t>Summary table starting in cell at right is auto updated. Next instruction is in cell A8.</t>
  </si>
  <si>
    <t>Total profit or loss Estimated is auto calculated in cell C8 and Total profit or loss Actual in cell D8.</t>
  </si>
  <si>
    <t xml:space="preserve"> Total</t>
  </si>
  <si>
    <t xml:space="preserve">Additional instructions have been provided in column A in each worksheet. This text has been intentionally hidden. To remove text, select column A, then select DELETE. </t>
  </si>
  <si>
    <t>welcome Party</t>
  </si>
  <si>
    <t>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</si>
</sst>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8" formatCode="&quot;$&quot;#,##0.00_);[Red]\(&quot;$&quot;#,##0.00\)"/>
    <numFmt numFmtId="164" formatCode="&quot;$&quot;#,##0.00"/>
    <numFmt numFmtId="165" formatCode=";;;"/>
  </numFmts>
  <fonts count="29" x14ac:knownFonts="1">
    <font>
      <sz val="10"/>
      <name val="Arial"/>
    </font>
    <font>
      <sz val="8"/>
      <name val="Arial"/>
      <family val="2"/>
    </font>
    <font>
      <sz val="10"/>
      <name val="Lucida Sans"/>
      <family val="2"/>
      <scheme val="minor"/>
    </font>
    <font>
      <sz val="9"/>
      <name val="Lucida Sans"/>
      <family val="2"/>
      <scheme val="minor"/>
    </font>
    <font>
      <b/>
      <sz val="10"/>
      <name val="Century Gothic"/>
      <family val="2"/>
      <scheme val="maj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9"/>
      <color theme="1"/>
      <name val="Lucida Sans"/>
      <family val="2"/>
      <scheme val="minor"/>
    </font>
    <font>
      <sz val="10"/>
      <color theme="1"/>
      <name val="Lucida Sans"/>
      <family val="2"/>
      <scheme val="minor"/>
    </font>
    <font>
      <sz val="10"/>
      <name val="Arial"/>
      <family val="2"/>
    </font>
    <font>
      <b/>
      <sz val="12"/>
      <color theme="0"/>
      <name val="Century Gothic"/>
      <family val="2"/>
      <scheme val="major"/>
    </font>
    <font>
      <b/>
      <sz val="22"/>
      <color theme="4"/>
      <name val="Century Gothic"/>
      <family val="2"/>
      <scheme val="major"/>
    </font>
    <font>
      <b/>
      <sz val="12"/>
      <color theme="4"/>
      <name val="Lucida Sans"/>
      <family val="2"/>
      <scheme val="minor"/>
    </font>
    <font>
      <b/>
      <sz val="13"/>
      <color theme="3"/>
      <name val="Lucida Sans"/>
      <family val="2"/>
      <scheme val="minor"/>
    </font>
    <font>
      <b/>
      <sz val="16"/>
      <color theme="0"/>
      <name val="Century Gothic"/>
      <family val="2"/>
      <scheme val="major"/>
    </font>
    <font>
      <sz val="11"/>
      <name val="Calibri"/>
      <family val="2"/>
    </font>
    <font>
      <b/>
      <sz val="11"/>
      <name val="Calibri"/>
      <family val="2"/>
    </font>
    <font>
      <sz val="10"/>
      <color theme="0"/>
      <name val="Lucida Sans"/>
      <family val="2"/>
      <scheme val="minor"/>
    </font>
    <font>
      <sz val="11"/>
      <color theme="1"/>
      <name val="Calibri"/>
      <family val="2"/>
    </font>
    <font>
      <sz val="10"/>
      <color theme="1"/>
      <name val="Century Gothic"/>
      <family val="2"/>
      <scheme val="major"/>
    </font>
    <font>
      <b/>
      <sz val="22"/>
      <color theme="0"/>
      <name val="Century Gothic"/>
      <family val="2"/>
      <scheme val="major"/>
    </font>
    <font>
      <sz val="22"/>
      <color theme="0"/>
      <name val="Century Gothic"/>
      <family val="2"/>
      <scheme val="major"/>
    </font>
    <font>
      <sz val="10"/>
      <color theme="0"/>
      <name val="Arial"/>
      <family val="2"/>
    </font>
    <font>
      <b/>
      <sz val="12"/>
      <color rgb="FFC00000"/>
      <name val="Lucida Sans"/>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1" tint="0.249977111117893"/>
        <bgColor indexed="64"/>
      </patternFill>
    </fill>
    <fill>
      <patternFill patternType="solid">
        <fgColor theme="1" tint="0.249977111117893"/>
        <bgColor indexed="22"/>
      </patternFill>
    </fill>
    <fill>
      <patternFill patternType="solid">
        <fgColor theme="1" tint="0.749992370372631"/>
        <bgColor indexed="64"/>
      </patternFill>
    </fill>
    <fill>
      <patternFill patternType="solid">
        <fgColor theme="1" tint="0.749992370372631"/>
        <bgColor indexed="22"/>
      </patternFill>
    </fill>
    <fill>
      <patternFill patternType="solid">
        <fgColor theme="1" tint="0.499984740745262"/>
        <bgColor indexed="22"/>
      </patternFill>
    </fill>
  </fills>
  <borders count="2">
    <border>
      <left/>
      <right/>
      <top/>
      <bottom/>
      <diagonal/>
    </border>
    <border>
      <left/>
      <right/>
      <top/>
      <bottom style="thick">
        <color theme="4" tint="0.499984740745262"/>
      </bottom>
      <diagonal/>
    </border>
  </borders>
  <cellStyleXfs count="4">
    <xf numFmtId="0" fontId="0" fillId="0" borderId="0"/>
    <xf numFmtId="0" fontId="16" fillId="2" borderId="0" applyNumberFormat="0" applyBorder="0" applyAlignment="0" applyProtection="0"/>
    <xf numFmtId="0" fontId="14" fillId="0" borderId="0"/>
    <xf numFmtId="0" fontId="18" fillId="0" borderId="1" applyNumberFormat="0" applyFill="0" applyAlignment="0" applyProtection="0"/>
  </cellStyleXfs>
  <cellXfs count="83">
    <xf numFmtId="0" fontId="0" fillId="0" borderId="0" xfId="0"/>
    <xf numFmtId="0" fontId="2" fillId="0" borderId="0" xfId="0" applyFont="1"/>
    <xf numFmtId="0" fontId="3" fillId="0" borderId="0" xfId="0" applyFont="1"/>
    <xf numFmtId="0" fontId="3" fillId="0" borderId="0" xfId="0" applyFont="1" applyAlignment="1">
      <alignment horizontal="center"/>
    </xf>
    <xf numFmtId="0" fontId="9" fillId="0" borderId="0" xfId="0" applyFont="1"/>
    <xf numFmtId="0" fontId="13" fillId="0" borderId="0" xfId="0" applyFont="1"/>
    <xf numFmtId="0" fontId="13" fillId="0" borderId="0" xfId="0" applyFont="1" applyAlignment="1">
      <alignment horizontal="left" indent="1"/>
    </xf>
    <xf numFmtId="0" fontId="0" fillId="0" borderId="0" xfId="0" applyAlignment="1">
      <alignment horizontal="left" indent="1"/>
    </xf>
    <xf numFmtId="0" fontId="13" fillId="0" borderId="0" xfId="0" applyFont="1" applyAlignment="1">
      <alignment horizontal="right" indent="1"/>
    </xf>
    <xf numFmtId="8" fontId="0" fillId="0" borderId="0" xfId="0" applyNumberFormat="1" applyAlignment="1">
      <alignment horizontal="right" indent="1"/>
    </xf>
    <xf numFmtId="164" fontId="0" fillId="0" borderId="0" xfId="0" applyNumberFormat="1" applyAlignment="1">
      <alignment horizontal="right" indent="1"/>
    </xf>
    <xf numFmtId="8" fontId="12" fillId="0" borderId="0" xfId="0" applyNumberFormat="1" applyFont="1" applyAlignment="1">
      <alignment horizontal="right" indent="1"/>
    </xf>
    <xf numFmtId="164" fontId="12" fillId="0" borderId="0" xfId="0" applyNumberFormat="1" applyFont="1" applyAlignment="1">
      <alignment horizontal="right" indent="1"/>
    </xf>
    <xf numFmtId="7" fontId="12" fillId="0" borderId="0" xfId="0" applyNumberFormat="1" applyFont="1" applyAlignment="1">
      <alignment horizontal="right" indent="1"/>
    </xf>
    <xf numFmtId="0" fontId="2" fillId="0" borderId="0" xfId="0" applyFont="1" applyAlignment="1">
      <alignment vertical="center"/>
    </xf>
    <xf numFmtId="0" fontId="13" fillId="0" borderId="0" xfId="0" applyFont="1" applyAlignment="1">
      <alignment vertical="center"/>
    </xf>
    <xf numFmtId="0" fontId="2" fillId="0" borderId="0" xfId="0" applyFont="1" applyAlignment="1">
      <alignment horizontal="right" indent="1"/>
    </xf>
    <xf numFmtId="8" fontId="0" fillId="0" borderId="0" xfId="0" applyNumberFormat="1" applyAlignment="1">
      <alignment vertical="center"/>
    </xf>
    <xf numFmtId="8" fontId="0" fillId="0" borderId="0" xfId="0" applyNumberFormat="1" applyAlignment="1">
      <alignment horizontal="right" vertical="center" indent="1"/>
    </xf>
    <xf numFmtId="0" fontId="2" fillId="0" borderId="0" xfId="0" applyFont="1" applyAlignment="1">
      <alignment horizontal="left" indent="1"/>
    </xf>
    <xf numFmtId="8" fontId="2" fillId="0" borderId="0" xfId="0" applyNumberFormat="1" applyFont="1" applyAlignment="1">
      <alignment horizontal="right" indent="1"/>
    </xf>
    <xf numFmtId="164" fontId="2" fillId="0" borderId="0" xfId="0" applyNumberFormat="1" applyFont="1" applyAlignment="1">
      <alignment horizontal="right" indent="1"/>
    </xf>
    <xf numFmtId="0" fontId="5" fillId="3" borderId="0" xfId="0" applyFont="1" applyFill="1" applyAlignment="1">
      <alignment horizontal="left" vertical="center" indent="1"/>
    </xf>
    <xf numFmtId="0" fontId="6" fillId="3" borderId="0" xfId="0" applyFont="1" applyFill="1" applyAlignment="1">
      <alignment vertical="center"/>
    </xf>
    <xf numFmtId="0" fontId="5" fillId="3" borderId="0" xfId="0" applyFont="1" applyFill="1" applyAlignment="1">
      <alignment horizontal="right" vertical="center" indent="1"/>
    </xf>
    <xf numFmtId="0" fontId="12" fillId="0" borderId="0" xfId="0" applyFont="1" applyAlignment="1">
      <alignment horizontal="left" vertical="center" indent="1"/>
    </xf>
    <xf numFmtId="0" fontId="13" fillId="0" borderId="0" xfId="0" applyFont="1" applyAlignment="1">
      <alignment horizontal="left" vertical="center" indent="1"/>
    </xf>
    <xf numFmtId="0" fontId="3" fillId="0" borderId="0" xfId="0" applyFont="1" applyAlignment="1">
      <alignment horizontal="left" vertical="center" indent="1"/>
    </xf>
    <xf numFmtId="0" fontId="7" fillId="0" borderId="0" xfId="0" applyFont="1"/>
    <xf numFmtId="0" fontId="0" fillId="0" borderId="0" xfId="0" applyAlignment="1">
      <alignment horizontal="right" vertical="center"/>
    </xf>
    <xf numFmtId="0" fontId="0" fillId="0" borderId="0" xfId="0" applyAlignment="1">
      <alignment horizontal="right" vertical="center" indent="1"/>
    </xf>
    <xf numFmtId="0" fontId="14" fillId="0" borderId="0" xfId="0" applyFont="1" applyAlignment="1">
      <alignment horizontal="right" vertical="center" indent="1"/>
    </xf>
    <xf numFmtId="8" fontId="14" fillId="0" borderId="0" xfId="0" applyNumberFormat="1" applyFont="1" applyAlignment="1">
      <alignment horizontal="right" vertical="center" indent="1"/>
    </xf>
    <xf numFmtId="0" fontId="0" fillId="0" borderId="0" xfId="0" applyAlignment="1">
      <alignment vertical="center"/>
    </xf>
    <xf numFmtId="8" fontId="8" fillId="0" borderId="0" xfId="0" applyNumberFormat="1" applyFont="1" applyAlignment="1">
      <alignment horizontal="right" vertical="center" indent="2"/>
    </xf>
    <xf numFmtId="8" fontId="8" fillId="0" borderId="0" xfId="0" applyNumberFormat="1" applyFont="1" applyAlignment="1">
      <alignment horizontal="right" vertical="center" indent="1"/>
    </xf>
    <xf numFmtId="8" fontId="8" fillId="2" borderId="0" xfId="0" applyNumberFormat="1" applyFont="1" applyFill="1" applyAlignment="1">
      <alignment horizontal="right" vertical="center" indent="2"/>
    </xf>
    <xf numFmtId="8" fontId="8" fillId="2" borderId="0" xfId="0" applyNumberFormat="1" applyFont="1" applyFill="1" applyAlignment="1">
      <alignment horizontal="right" vertical="center" indent="1"/>
    </xf>
    <xf numFmtId="0" fontId="9" fillId="0" borderId="0" xfId="0" applyFont="1" applyAlignment="1">
      <alignment horizontal="right" vertical="center" indent="2"/>
    </xf>
    <xf numFmtId="0" fontId="9" fillId="0" borderId="0" xfId="0" applyFont="1" applyAlignment="1">
      <alignment horizontal="right" vertical="center" indent="1"/>
    </xf>
    <xf numFmtId="0" fontId="8" fillId="0" borderId="0" xfId="0" applyFont="1" applyAlignment="1">
      <alignment vertical="center"/>
    </xf>
    <xf numFmtId="0" fontId="8" fillId="2" borderId="0" xfId="0" applyFont="1" applyFill="1" applyAlignment="1">
      <alignment vertical="center"/>
    </xf>
    <xf numFmtId="8" fontId="12" fillId="0" borderId="0" xfId="0" applyNumberFormat="1" applyFont="1" applyAlignment="1">
      <alignment horizontal="right" vertical="center" indent="1"/>
    </xf>
    <xf numFmtId="0" fontId="13" fillId="0" borderId="0" xfId="0" applyFont="1" applyAlignment="1">
      <alignment horizontal="right" vertical="center" indent="1"/>
    </xf>
    <xf numFmtId="164" fontId="12" fillId="0" borderId="0" xfId="0" applyNumberFormat="1" applyFont="1" applyAlignment="1">
      <alignment horizontal="right" vertical="center" indent="1"/>
    </xf>
    <xf numFmtId="8" fontId="3" fillId="0" borderId="0" xfId="0" applyNumberFormat="1" applyFont="1" applyAlignment="1">
      <alignment horizontal="right" vertical="center" indent="1"/>
    </xf>
    <xf numFmtId="164" fontId="3" fillId="0" borderId="0" xfId="0" applyNumberFormat="1" applyFont="1" applyAlignment="1">
      <alignment horizontal="right" vertical="center" indent="1"/>
    </xf>
    <xf numFmtId="0" fontId="17" fillId="0" borderId="0" xfId="0" applyFont="1"/>
    <xf numFmtId="0" fontId="20" fillId="0" borderId="0" xfId="0" applyFont="1" applyAlignment="1">
      <alignment wrapText="1"/>
    </xf>
    <xf numFmtId="0" fontId="21" fillId="0" borderId="0" xfId="0" applyFont="1" applyAlignment="1">
      <alignment wrapText="1"/>
    </xf>
    <xf numFmtId="0" fontId="22" fillId="0" borderId="0" xfId="0" applyFont="1"/>
    <xf numFmtId="0" fontId="23" fillId="0" borderId="0" xfId="0" applyFont="1" applyAlignment="1">
      <alignment vertical="center"/>
    </xf>
    <xf numFmtId="0" fontId="20" fillId="0" borderId="0" xfId="0" applyFont="1" applyAlignment="1">
      <alignment vertical="top" wrapText="1"/>
    </xf>
    <xf numFmtId="0" fontId="24" fillId="3" borderId="0" xfId="0" applyFont="1" applyFill="1" applyAlignment="1">
      <alignment horizontal="center" vertical="center"/>
    </xf>
    <xf numFmtId="0" fontId="25" fillId="4" borderId="0" xfId="1" applyFont="1" applyFill="1" applyAlignment="1">
      <alignment horizontal="left" vertical="center" indent="3"/>
    </xf>
    <xf numFmtId="0" fontId="25" fillId="4" borderId="0" xfId="1" applyFont="1" applyFill="1" applyAlignment="1">
      <alignment vertical="center"/>
    </xf>
    <xf numFmtId="0" fontId="26" fillId="4" borderId="0" xfId="0" applyFont="1" applyFill="1" applyAlignment="1">
      <alignment vertical="center"/>
    </xf>
    <xf numFmtId="0" fontId="25" fillId="4" borderId="0" xfId="1" applyFont="1" applyFill="1" applyAlignment="1">
      <alignment horizontal="right" vertical="center" indent="1"/>
    </xf>
    <xf numFmtId="0" fontId="15" fillId="5" borderId="0" xfId="0" applyFont="1" applyFill="1" applyAlignment="1">
      <alignment horizontal="center" vertical="center"/>
    </xf>
    <xf numFmtId="0" fontId="22" fillId="4" borderId="0" xfId="0" applyFont="1" applyFill="1" applyAlignment="1">
      <alignment horizontal="left" vertical="center" indent="1"/>
    </xf>
    <xf numFmtId="0" fontId="22" fillId="4" borderId="0" xfId="0" applyFont="1" applyFill="1" applyAlignment="1">
      <alignment horizontal="right" vertical="center"/>
    </xf>
    <xf numFmtId="0" fontId="27" fillId="4" borderId="0" xfId="0" applyFont="1" applyFill="1" applyAlignment="1">
      <alignment horizontal="left" vertical="center" indent="1"/>
    </xf>
    <xf numFmtId="0" fontId="27" fillId="4" borderId="0" xfId="0" applyFont="1" applyFill="1" applyAlignment="1">
      <alignment horizontal="right" vertical="center" indent="1"/>
    </xf>
    <xf numFmtId="0" fontId="7" fillId="4" borderId="0" xfId="0" applyFont="1" applyFill="1" applyAlignment="1">
      <alignment horizontal="left" vertical="center" indent="1"/>
    </xf>
    <xf numFmtId="0" fontId="7" fillId="4" borderId="0" xfId="0" applyFont="1" applyFill="1" applyAlignment="1">
      <alignment horizontal="right" vertical="center" indent="1"/>
    </xf>
    <xf numFmtId="0" fontId="13" fillId="6" borderId="0" xfId="0" applyFont="1" applyFill="1" applyAlignment="1">
      <alignment horizontal="right" indent="1"/>
    </xf>
    <xf numFmtId="0" fontId="4" fillId="6" borderId="0" xfId="2" applyFont="1" applyFill="1" applyAlignment="1">
      <alignment horizontal="right" indent="1"/>
    </xf>
    <xf numFmtId="0" fontId="11" fillId="7" borderId="0" xfId="0" applyFont="1" applyFill="1" applyAlignment="1">
      <alignment vertical="center"/>
    </xf>
    <xf numFmtId="8" fontId="11" fillId="7" borderId="0" xfId="0" applyNumberFormat="1" applyFont="1" applyFill="1" applyAlignment="1">
      <alignment horizontal="right" vertical="center" indent="1"/>
    </xf>
    <xf numFmtId="0" fontId="28" fillId="0" borderId="0" xfId="0" applyFont="1"/>
    <xf numFmtId="0" fontId="25" fillId="4" borderId="0" xfId="1" applyFont="1" applyFill="1" applyAlignment="1">
      <alignment horizontal="left" indent="2"/>
    </xf>
    <xf numFmtId="0" fontId="25" fillId="4" borderId="0" xfId="1" applyFont="1" applyFill="1" applyAlignment="1">
      <alignment horizontal="left"/>
    </xf>
    <xf numFmtId="0" fontId="26" fillId="4" borderId="0" xfId="0" applyFont="1" applyFill="1"/>
    <xf numFmtId="0" fontId="25" fillId="4" borderId="0" xfId="1" applyFont="1" applyFill="1" applyAlignment="1">
      <alignment horizontal="right" indent="1"/>
    </xf>
    <xf numFmtId="0" fontId="25" fillId="4" borderId="0" xfId="1" applyFont="1" applyFill="1" applyAlignment="1">
      <alignment horizontal="right" vertical="top" indent="1"/>
    </xf>
    <xf numFmtId="0" fontId="15" fillId="4" borderId="0" xfId="0" applyFont="1" applyFill="1" applyAlignment="1">
      <alignment horizontal="right" vertical="top" indent="1"/>
    </xf>
    <xf numFmtId="165" fontId="10" fillId="5" borderId="0" xfId="0" applyNumberFormat="1" applyFont="1" applyFill="1" applyAlignment="1">
      <alignment vertical="center"/>
    </xf>
    <xf numFmtId="0" fontId="15" fillId="5" borderId="0" xfId="0" applyFont="1" applyFill="1" applyAlignment="1">
      <alignment horizontal="right" vertical="center" indent="2"/>
    </xf>
    <xf numFmtId="0" fontId="15" fillId="5" borderId="0" xfId="0" applyFont="1" applyFill="1" applyAlignment="1">
      <alignment horizontal="right" vertical="center" indent="1"/>
    </xf>
    <xf numFmtId="0" fontId="10" fillId="5" borderId="0" xfId="0" applyFont="1" applyFill="1" applyAlignment="1">
      <alignment horizontal="center" vertical="center" wrapText="1"/>
    </xf>
    <xf numFmtId="8" fontId="10" fillId="8" borderId="0" xfId="0" applyNumberFormat="1" applyFont="1" applyFill="1" applyAlignment="1">
      <alignment horizontal="right" vertical="center" indent="2"/>
    </xf>
    <xf numFmtId="8" fontId="10" fillId="8" borderId="0" xfId="0" applyNumberFormat="1" applyFont="1" applyFill="1" applyAlignment="1">
      <alignment horizontal="right" vertical="center" indent="1"/>
    </xf>
    <xf numFmtId="0" fontId="19" fillId="4" borderId="0" xfId="3" applyFont="1" applyFill="1" applyBorder="1" applyAlignment="1">
      <alignment horizontal="center" vertical="center"/>
    </xf>
  </cellXfs>
  <cellStyles count="4">
    <cellStyle name="Heading 2" xfId="3" builtinId="17"/>
    <cellStyle name="Normal" xfId="0" builtinId="0" customBuiltin="1"/>
    <cellStyle name="Normal 2" xfId="2" xr:uid="{00000000-0005-0000-0000-000001000000}"/>
    <cellStyle name="Title" xfId="1" builtinId="15" customBuiltin="1"/>
  </cellStyles>
  <dxfs count="114">
    <dxf>
      <font>
        <strike val="0"/>
        <outline val="0"/>
        <shadow val="0"/>
        <u val="none"/>
        <vertAlign val="baseline"/>
        <sz val="12"/>
        <color theme="0"/>
      </font>
      <fill>
        <patternFill patternType="solid">
          <fgColor indexed="22"/>
          <bgColor theme="1" tint="0.249977111117893"/>
        </patternFill>
      </fill>
    </dxf>
    <dxf>
      <font>
        <strike val="0"/>
        <outline val="0"/>
        <shadow val="0"/>
        <u val="none"/>
        <vertAlign val="baseline"/>
        <sz val="10"/>
        <color theme="0"/>
        <name val="Arial"/>
        <scheme val="none"/>
      </font>
      <fill>
        <patternFill patternType="solid">
          <fgColor indexed="64"/>
          <bgColor theme="1" tint="0.249977111117893"/>
        </patternFill>
      </fill>
    </dxf>
    <dxf>
      <font>
        <strike val="0"/>
        <outline val="0"/>
        <shadow val="0"/>
        <u val="none"/>
        <vertAlign val="baseline"/>
        <sz val="10"/>
        <color theme="0"/>
        <name val="Arial"/>
        <scheme val="none"/>
      </font>
      <fill>
        <patternFill patternType="solid">
          <fgColor indexed="64"/>
          <bgColor theme="1" tint="0.249977111117893"/>
        </patternFill>
      </fill>
    </dxf>
    <dxf>
      <font>
        <strike val="0"/>
        <outline val="0"/>
        <shadow val="0"/>
        <u val="none"/>
        <vertAlign val="baseline"/>
        <sz val="10"/>
        <color theme="0"/>
        <name val="Arial"/>
        <scheme val="none"/>
      </font>
      <fill>
        <patternFill patternType="solid">
          <fgColor indexed="64"/>
          <bgColor theme="1" tint="0.249977111117893"/>
        </patternFill>
      </fill>
      <alignment horizontal="right" vertical="center" textRotation="0" wrapText="0" relativeIndent="1" justifyLastLine="0" shrinkToFit="0" readingOrder="0"/>
    </dxf>
    <dxf>
      <font>
        <b val="0"/>
        <i val="0"/>
        <strike val="0"/>
        <condense val="0"/>
        <extend val="0"/>
        <outline val="0"/>
        <shadow val="0"/>
        <u val="none"/>
        <vertAlign val="baseline"/>
        <sz val="10"/>
        <color theme="0"/>
        <name val="Arial"/>
        <scheme val="none"/>
      </font>
      <numFmt numFmtId="0" formatCode="General"/>
      <fill>
        <patternFill patternType="solid">
          <fgColor indexed="64"/>
          <bgColor theme="1" tint="0.249977111117893"/>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10"/>
        <color auto="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numFmt numFmtId="12" formatCode="&quot;$&quot;#,##0.00_);[Red]\(&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alignment horizontal="left" vertical="bottom" textRotation="0" wrapText="0" indent="1" justifyLastLine="0" shrinkToFit="0" readingOrder="0"/>
    </dxf>
    <dxf>
      <font>
        <strike val="0"/>
        <outline val="0"/>
        <shadow val="0"/>
        <u val="none"/>
        <vertAlign val="baseline"/>
        <sz val="9"/>
        <color theme="0"/>
        <name val="Lucida Sans"/>
        <family val="2"/>
        <scheme val="minor"/>
      </font>
      <fill>
        <patternFill patternType="solid">
          <fgColor indexed="64"/>
          <bgColor theme="1" tint="0.249977111117893"/>
        </patternFill>
      </fill>
    </dxf>
    <dxf>
      <font>
        <strike val="0"/>
        <outline val="0"/>
        <shadow val="0"/>
        <u val="none"/>
        <vertAlign val="baseline"/>
        <sz val="9"/>
        <color theme="0"/>
        <name val="Lucida Sans"/>
        <family val="2"/>
        <scheme val="minor"/>
      </font>
      <fill>
        <patternFill patternType="solid">
          <fgColor indexed="64"/>
          <bgColor theme="1" tint="0.249977111117893"/>
        </patternFill>
      </fill>
    </dxf>
    <dxf>
      <font>
        <strike val="0"/>
        <outline val="0"/>
        <shadow val="0"/>
        <u val="none"/>
        <vertAlign val="baseline"/>
        <sz val="9"/>
        <color theme="0"/>
        <name val="Lucida Sans"/>
        <family val="2"/>
        <scheme val="minor"/>
      </font>
      <fill>
        <patternFill patternType="solid">
          <fgColor indexed="64"/>
          <bgColor theme="1" tint="0.249977111117893"/>
        </patternFill>
      </fill>
    </dxf>
    <dxf>
      <font>
        <strike val="0"/>
        <outline val="0"/>
        <shadow val="0"/>
        <u val="none"/>
        <vertAlign val="baseline"/>
        <sz val="9"/>
        <color theme="0"/>
        <name val="Lucida Sans"/>
        <family val="2"/>
        <scheme val="minor"/>
      </font>
      <fill>
        <patternFill patternType="solid">
          <fgColor indexed="64"/>
          <bgColor theme="1" tint="0.249977111117893"/>
        </patternFill>
      </fill>
    </dxf>
    <dxf>
      <font>
        <strike val="0"/>
        <outline val="0"/>
        <shadow val="0"/>
        <u val="none"/>
        <vertAlign val="baseline"/>
        <sz val="9"/>
        <color theme="0"/>
        <name val="Lucida Sans"/>
        <family val="2"/>
        <scheme val="minor"/>
      </font>
      <fill>
        <patternFill patternType="solid">
          <fgColor indexed="64"/>
          <bgColor theme="1" tint="0.249977111117893"/>
        </patternFill>
      </fill>
    </dxf>
    <dxf>
      <font>
        <strike val="0"/>
        <outline val="0"/>
        <shadow val="0"/>
        <u val="none"/>
        <vertAlign val="baseline"/>
        <sz val="10"/>
        <color theme="0"/>
        <name val="Arial"/>
        <scheme val="none"/>
      </font>
      <fill>
        <patternFill patternType="solid">
          <fgColor indexed="64"/>
          <bgColor theme="1" tint="0.249977111117893"/>
        </patternFill>
      </fill>
    </dxf>
    <dxf>
      <font>
        <strike val="0"/>
        <outline val="0"/>
        <shadow val="0"/>
        <u val="none"/>
        <vertAlign val="baseline"/>
        <sz val="10"/>
        <color theme="0"/>
        <name val="Lucida Sans"/>
        <family val="2"/>
        <scheme val="minor"/>
      </font>
      <fill>
        <patternFill patternType="solid">
          <fgColor indexed="64"/>
          <bgColor theme="1" tint="0.249977111117893"/>
        </patternFill>
      </fill>
      <alignment vertical="center" textRotation="0" wrapText="0" indent="0" justifyLastLine="0" shrinkToFit="0" readingOrder="0"/>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color theme="0"/>
      </font>
    </dxf>
    <dxf>
      <font>
        <b val="0"/>
        <i val="0"/>
        <strike val="0"/>
        <condense val="0"/>
        <extend val="0"/>
        <outline val="0"/>
        <shadow val="0"/>
        <u val="none"/>
        <vertAlign val="baseline"/>
        <sz val="9"/>
        <color auto="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name val="Lucida Sans"/>
        <family val="2"/>
        <scheme val="minor"/>
      </font>
    </dxf>
    <dxf>
      <font>
        <strike val="0"/>
        <outline val="0"/>
        <shadow val="0"/>
        <u val="none"/>
        <vertAlign val="baseline"/>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alignment horizontal="right" vertical="bottom" textRotation="0" wrapText="0" indent="1" justifyLastLine="0" shrinkToFit="0" readingOrder="0"/>
    </dxf>
    <dxf>
      <font>
        <strike val="0"/>
        <outline val="0"/>
        <shadow val="0"/>
        <u val="none"/>
        <vertAlign val="baseline"/>
        <color theme="1"/>
        <name val="Lucida Sans"/>
        <family val="2"/>
        <scheme val="minor"/>
      </font>
      <numFmt numFmtId="164" formatCode="&quot;$&quot;#,##0.00"/>
      <alignment horizontal="right" vertical="bottom"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numFmt numFmtId="11" formatCode="&quot;$&quot;#,##0.00_);\(&quot;$&quot;#,##0.00\)"/>
      <alignment horizontal="right" vertical="bottom" textRotation="0" wrapText="0" indent="1" justifyLastLine="0" shrinkToFit="0" readingOrder="0"/>
    </dxf>
    <dxf>
      <font>
        <strike val="0"/>
        <outline val="0"/>
        <shadow val="0"/>
        <u val="none"/>
        <vertAlign val="baseline"/>
        <color theme="1"/>
        <name val="Lucida Sans"/>
        <family val="2"/>
        <scheme val="minor"/>
      </font>
      <alignment horizontal="right"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9"/>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10"/>
        <color auto="1"/>
        <name val="Arial"/>
        <scheme val="none"/>
      </font>
      <numFmt numFmtId="164" formatCode="&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top/>
        <bottom/>
      </border>
      <protection locked="1" hidden="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left" vertical="bottom" textRotation="0" wrapText="0" relativeIndent="1" justifyLastLine="0" shrinkToFit="0" readingOrder="0"/>
    </dxf>
    <dxf>
      <font>
        <strike val="0"/>
        <outline val="0"/>
        <shadow val="0"/>
        <u val="none"/>
        <vertAlign val="baseline"/>
        <name val="Lucida Sans"/>
        <family val="2"/>
        <scheme val="minor"/>
      </font>
    </dxf>
    <dxf>
      <font>
        <strike val="0"/>
        <outline val="0"/>
        <shadow val="0"/>
        <u val="none"/>
        <vertAlign val="baseline"/>
        <name val="Lucida Sans"/>
        <family val="2"/>
        <scheme val="minor"/>
      </font>
      <fill>
        <patternFill patternType="none">
          <fgColor indexed="64"/>
          <bgColor auto="1"/>
        </patternFill>
      </fill>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13"/>
      <tableStyleElement type="headerRow" dxfId="112"/>
      <tableStyleElement type="totalRow" dxfId="111"/>
      <tableStyleElement type="firstColumn" dxfId="110"/>
      <tableStyleElement type="lastColumn" dxfId="109"/>
      <tableStyleElement type="firstRowStripe" size="7" dxfId="108"/>
      <tableStyleElement type="firstColumnStripe" dxfId="10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dk1">
                <a:tint val="885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1936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chemeClr val="dk1">
                <a:tint val="5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832</c:v>
                </c:pt>
                <c:pt idx="1">
                  <c:v>303</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6:D11" totalsRowCount="1" headerRowDxfId="14" dataDxfId="105" totalsRowDxfId="104">
  <autoFilter ref="B6:D10" xr:uid="{00000000-0009-0000-0100-000001000000}">
    <filterColumn colId="0" hiddenButton="1"/>
    <filterColumn colId="1" hiddenButton="1"/>
    <filterColumn colId="2" hiddenButton="1"/>
  </autoFilter>
  <tableColumns count="3">
    <tableColumn id="1" xr3:uid="{00000000-0010-0000-0000-000001000000}" name="Venue" totalsRowLabel="Total" dataDxfId="103" totalsRowDxfId="7"/>
    <tableColumn id="2" xr3:uid="{00000000-0010-0000-0000-000002000000}" name="Estimated" totalsRowFunction="sum" dataDxfId="102" totalsRowDxfId="6"/>
    <tableColumn id="3" xr3:uid="{00000000-0010-0000-0000-000003000000}" name="Actual" totalsRowFunction="count" dataDxfId="101" totalsRowDxfId="5"/>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18:G22" totalsRowCount="1" headerRowDxfId="2">
  <autoFilter ref="B18:G21" xr:uid="{00000000-0009-0000-0100-00000B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900-000001000000}" name="Estimated No." totalsRowLabel="Total" totalsRowDxfId="29"/>
    <tableColumn id="2" xr3:uid="{00000000-0010-0000-0900-000002000000}" name="Actual No." totalsRowDxfId="28"/>
    <tableColumn id="3" xr3:uid="{00000000-0010-0000-0900-000003000000}" name="Type" totalsRowDxfId="27"/>
    <tableColumn id="4" xr3:uid="{00000000-0010-0000-0900-000004000000}" name="Price" totalsRowDxfId="26"/>
    <tableColumn id="5" xr3:uid="{00000000-0010-0000-0900-000005000000}" name="Estimated Income" totalsRowFunction="sum" totalsRowDxfId="25">
      <calculatedColumnFormula>B19*E19</calculatedColumnFormula>
    </tableColumn>
    <tableColumn id="6" xr3:uid="{00000000-0010-0000-0900-000006000000}" name="Actual Income" totalsRowFunction="sum" totalsRowDxfId="24">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24:G29" totalsRowCount="1" headerRowDxfId="1">
  <autoFilter ref="B24:G28" xr:uid="{00000000-0009-0000-0100-00000C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A00-000001000000}" name="Estimated No." totalsRowLabel="Total" totalsRowDxfId="23"/>
    <tableColumn id="2" xr3:uid="{00000000-0010-0000-0A00-000002000000}" name="Actual No." totalsRowDxfId="22"/>
    <tableColumn id="3" xr3:uid="{00000000-0010-0000-0A00-000003000000}" name="Type" totalsRowDxfId="21"/>
    <tableColumn id="4" xr3:uid="{00000000-0010-0000-0A00-000004000000}" name="Price" totalsRowDxfId="20"/>
    <tableColumn id="5" xr3:uid="{00000000-0010-0000-0A00-000005000000}" name="Estimated Income" totalsRowFunction="sum" totalsRowDxfId="19">
      <calculatedColumnFormula>B25*E25</calculatedColumnFormula>
    </tableColumn>
    <tableColumn id="6" xr3:uid="{00000000-0010-0000-0A00-000006000000}" name="Actual Income" totalsRowFunction="sum" totalsRowDxfId="18">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053438-C393-4A6F-85EB-6141CE2E580F}" name="Summary" displayName="Summary" ref="B4:D6" totalsRowShown="0" headerRowDxfId="0">
  <autoFilter ref="B4:D6" xr:uid="{E2E1E93F-962E-4908-B5FF-C49FFDD203EC}">
    <filterColumn colId="0" hiddenButton="1"/>
    <filterColumn colId="1" hiddenButton="1"/>
    <filterColumn colId="2" hiddenButton="1"/>
  </autoFilter>
  <tableColumns count="3">
    <tableColumn id="1" xr3:uid="{F67213F1-F34B-417E-9245-0F02F8ACA01B}" name=" Total"/>
    <tableColumn id="2" xr3:uid="{B31A4B15-FE6A-45D0-A35F-8DEBCAB99AF7}" name="Estimated">
      <calculatedColumnFormula>Expenses!G3</calculatedColumnFormula>
    </tableColumn>
    <tableColumn id="3" xr3:uid="{D633F0A4-A59C-4679-9F1C-8D364B0C972E}"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F6:H11" totalsRowCount="1" headerRowDxfId="13">
  <autoFilter ref="F6:H10" xr:uid="{00000000-0009-0000-0100-000003000000}">
    <filterColumn colId="0" hiddenButton="1"/>
    <filterColumn colId="1" hiddenButton="1"/>
    <filterColumn colId="2" hiddenButton="1"/>
  </autoFilter>
  <tableColumns count="3">
    <tableColumn id="1" xr3:uid="{00000000-0010-0000-0100-000001000000}" name="Refreshments" totalsRowLabel="Total" totalsRowDxfId="100"/>
    <tableColumn id="2" xr3:uid="{00000000-0010-0000-0100-000002000000}" name="Estimated" totalsRowFunction="sum" totalsRowDxfId="99"/>
    <tableColumn id="3" xr3:uid="{00000000-0010-0000-0100-000003000000}" name="Actual" totalsRowFunction="count" totalsRowDxfId="98"/>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3:D19" totalsRowCount="1" headerRowDxfId="12" dataDxfId="97" totalsRowDxfId="96">
  <autoFilter ref="B13:D18" xr:uid="{00000000-0009-0000-0100-000004000000}">
    <filterColumn colId="0" hiddenButton="1"/>
    <filterColumn colId="1" hiddenButton="1"/>
    <filterColumn colId="2" hiddenButton="1"/>
  </autoFilter>
  <tableColumns count="3">
    <tableColumn id="1" xr3:uid="{00000000-0010-0000-0200-000001000000}" name="Decorations" totalsRowLabel="Total" dataDxfId="95" totalsRowDxfId="94"/>
    <tableColumn id="2" xr3:uid="{00000000-0010-0000-0200-000002000000}" name="Estimated" totalsRowFunction="sum" dataDxfId="93" totalsRowDxfId="92"/>
    <tableColumn id="3" xr3:uid="{00000000-0010-0000-0200-000003000000}" name="Actual" totalsRowFunction="sum" dataDxfId="91" totalsRowDxfId="90"/>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13:H19" totalsRowCount="1" headerRowDxfId="11" dataDxfId="89" totalsRowDxfId="88">
  <autoFilter ref="F13:H18" xr:uid="{00000000-0009-0000-0100-000005000000}">
    <filterColumn colId="0" hiddenButton="1"/>
    <filterColumn colId="1" hiddenButton="1"/>
    <filterColumn colId="2" hiddenButton="1"/>
  </autoFilter>
  <tableColumns count="3">
    <tableColumn id="1" xr3:uid="{00000000-0010-0000-0300-000001000000}" name="Program" totalsRowLabel="Total" dataDxfId="87" totalsRowDxfId="86"/>
    <tableColumn id="2" xr3:uid="{00000000-0010-0000-0300-000002000000}" name="Estimated" totalsRowFunction="sum" dataDxfId="85" totalsRowDxfId="84"/>
    <tableColumn id="3" xr3:uid="{00000000-0010-0000-0300-000003000000}" name="Actual" totalsRowFunction="count" dataDxfId="83" totalsRowDxfId="82"/>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B21:D25" totalsRowCount="1" headerRowDxfId="10" dataDxfId="81" totalsRowDxfId="80">
  <autoFilter ref="B21:D24" xr:uid="{00000000-0009-0000-0100-000006000000}">
    <filterColumn colId="0" hiddenButton="1"/>
    <filterColumn colId="1" hiddenButton="1"/>
    <filterColumn colId="2" hiddenButton="1"/>
  </autoFilter>
  <tableColumns count="3">
    <tableColumn id="1" xr3:uid="{00000000-0010-0000-0400-000001000000}" name="Publicity" totalsRowLabel="Total" dataDxfId="79" totalsRowDxfId="78"/>
    <tableColumn id="2" xr3:uid="{00000000-0010-0000-0400-000002000000}" name="Estimated" totalsRowFunction="sum" dataDxfId="77" totalsRowDxfId="76"/>
    <tableColumn id="3" xr3:uid="{00000000-0010-0000-0400-000003000000}" name="Actual" totalsRowFunction="count" dataDxfId="75" totalsRowDxfId="74"/>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21:H24" totalsRowCount="1" headerRowDxfId="9" dataDxfId="73" totalsRowDxfId="72">
  <autoFilter ref="F21:H23" xr:uid="{00000000-0009-0000-0100-000007000000}">
    <filterColumn colId="0" hiddenButton="1"/>
    <filterColumn colId="1" hiddenButton="1"/>
    <filterColumn colId="2" hiddenButton="1"/>
  </autoFilter>
  <tableColumns count="3">
    <tableColumn id="1" xr3:uid="{00000000-0010-0000-0500-000001000000}" name="Prizes" totalsRowLabel="Total" dataDxfId="71" totalsRowDxfId="70"/>
    <tableColumn id="2" xr3:uid="{00000000-0010-0000-0500-000002000000}" name="Estimated" totalsRowFunction="sum" dataDxfId="69" totalsRowDxfId="68"/>
    <tableColumn id="3" xr3:uid="{00000000-0010-0000-0500-000003000000}" name="Actual" totalsRowFunction="count" dataDxfId="67" totalsRowDxfId="66"/>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B27:D32" totalsRowCount="1" headerRowDxfId="8" dataDxfId="65" totalsRowDxfId="64">
  <autoFilter ref="B27:D31" xr:uid="{00000000-0009-0000-0100-000008000000}">
    <filterColumn colId="0" hiddenButton="1"/>
    <filterColumn colId="1" hiddenButton="1"/>
    <filterColumn colId="2" hiddenButton="1"/>
  </autoFilter>
  <tableColumns count="3">
    <tableColumn id="1" xr3:uid="{00000000-0010-0000-0600-000001000000}" name="Miscellaneous" totalsRowLabel="Total" dataDxfId="63" totalsRowDxfId="62"/>
    <tableColumn id="2" xr3:uid="{00000000-0010-0000-0600-000002000000}" name="Estimated" totalsRowFunction="sum" dataDxfId="61" totalsRowDxfId="60"/>
    <tableColumn id="3" xr3:uid="{00000000-0010-0000-0600-000003000000}" name="Actual" totalsRowFunction="count" dataDxfId="59" totalsRowDxfId="58"/>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6:G10" totalsRowCount="1" headerRowDxfId="4" dataDxfId="56" totalsRowDxfId="55">
  <autoFilter ref="B6:G9" xr:uid="{00000000-0009-0000-0100-000009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700-000001000000}" name="Estimated No." totalsRowLabel="Total" totalsRowDxfId="54"/>
    <tableColumn id="2" xr3:uid="{00000000-0010-0000-0700-000002000000}" name="Actual No." dataDxfId="53" totalsRowDxfId="52"/>
    <tableColumn id="3" xr3:uid="{00000000-0010-0000-0700-000003000000}" name="Type" dataDxfId="51" totalsRowDxfId="50"/>
    <tableColumn id="4" xr3:uid="{00000000-0010-0000-0700-000004000000}" name="Price" dataDxfId="49" totalsRowDxfId="48"/>
    <tableColumn id="6" xr3:uid="{00000000-0010-0000-0700-000006000000}" name="Estimated Income" totalsRowFunction="sum" dataDxfId="47" totalsRowDxfId="46">
      <calculatedColumnFormula>B7*E7</calculatedColumnFormula>
    </tableColumn>
    <tableColumn id="7" xr3:uid="{00000000-0010-0000-0700-000007000000}" name="Actual Income" totalsRowFunction="sum" dataDxfId="45" totalsRowDxfId="44">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2:G16" totalsRowCount="1" headerRowDxfId="3" dataDxfId="43" totalsRowDxfId="42">
  <autoFilter ref="B12:G15" xr:uid="{00000000-0009-0000-0100-00000A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800-000001000000}" name="Estimated No." totalsRowLabel="Total" dataDxfId="41" totalsRowDxfId="40"/>
    <tableColumn id="2" xr3:uid="{00000000-0010-0000-0800-000002000000}" name="Actual No." dataDxfId="39" totalsRowDxfId="38"/>
    <tableColumn id="3" xr3:uid="{00000000-0010-0000-0800-000003000000}" name="Type" dataDxfId="37" totalsRowDxfId="36"/>
    <tableColumn id="4" xr3:uid="{00000000-0010-0000-0800-000004000000}" name="Price" dataDxfId="35" totalsRowDxfId="34"/>
    <tableColumn id="5" xr3:uid="{00000000-0010-0000-0800-000005000000}" name="Estimated Income" totalsRowFunction="sum" dataDxfId="33" totalsRowDxfId="32">
      <calculatedColumnFormula>B13*E13</calculatedColumnFormula>
    </tableColumn>
    <tableColumn id="6" xr3:uid="{00000000-0010-0000-0800-000006000000}" name="Actual Income" totalsRowFunction="sum" dataDxfId="31" totalsRowDxfId="30">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00B4-02BC-4B65-B20F-7C842CD422DD}">
  <sheetPr>
    <tabColor theme="1" tint="9.9978637043366805E-2"/>
  </sheetPr>
  <dimension ref="B1:B8"/>
  <sheetViews>
    <sheetView showGridLines="0" workbookViewId="0">
      <selection activeCell="B8" sqref="B8"/>
    </sheetView>
  </sheetViews>
  <sheetFormatPr defaultRowHeight="12.75" x14ac:dyDescent="0.2"/>
  <cols>
    <col min="1" max="1" width="2.7109375" customWidth="1"/>
    <col min="2" max="2" width="95" customWidth="1"/>
    <col min="3" max="3" width="2.7109375" customWidth="1"/>
  </cols>
  <sheetData>
    <row r="1" spans="2:2" s="33" customFormat="1" ht="30" customHeight="1" x14ac:dyDescent="0.2">
      <c r="B1" s="82" t="s">
        <v>65</v>
      </c>
    </row>
    <row r="2" spans="2:2" ht="30" customHeight="1" x14ac:dyDescent="0.25">
      <c r="B2" s="48" t="s">
        <v>66</v>
      </c>
    </row>
    <row r="3" spans="2:2" ht="30" customHeight="1" x14ac:dyDescent="0.25">
      <c r="B3" s="48" t="s">
        <v>67</v>
      </c>
    </row>
    <row r="4" spans="2:2" ht="30" customHeight="1" x14ac:dyDescent="0.25">
      <c r="B4" s="48" t="s">
        <v>68</v>
      </c>
    </row>
    <row r="5" spans="2:2" ht="30" customHeight="1" x14ac:dyDescent="0.25">
      <c r="B5" s="48" t="s">
        <v>69</v>
      </c>
    </row>
    <row r="6" spans="2:2" ht="30" customHeight="1" x14ac:dyDescent="0.25">
      <c r="B6" s="49" t="s">
        <v>70</v>
      </c>
    </row>
    <row r="7" spans="2:2" ht="60" customHeight="1" x14ac:dyDescent="0.2">
      <c r="B7" s="52" t="s">
        <v>97</v>
      </c>
    </row>
    <row r="8" spans="2:2" ht="39.950000000000003" customHeight="1" x14ac:dyDescent="0.25">
      <c r="B8" s="48" t="s">
        <v>71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249977111117893"/>
    <pageSetUpPr fitToPage="1"/>
  </sheetPr>
  <dimension ref="A1:H32"/>
  <sheetViews>
    <sheetView showGridLines="0" tabSelected="1" zoomScaleNormal="100" workbookViewId="0">
      <selection activeCell="L4" sqref="L4"/>
    </sheetView>
  </sheetViews>
  <sheetFormatPr defaultColWidth="9.140625" defaultRowHeight="12.75" x14ac:dyDescent="0.2"/>
  <cols>
    <col min="1" max="1" width="2.7109375" style="5" customWidth="1"/>
    <col min="2" max="2" width="22.7109375" style="1" customWidth="1"/>
    <col min="3" max="3" width="15.7109375" style="1" customWidth="1"/>
    <col min="4" max="4" width="22.7109375" style="1" customWidth="1"/>
    <col min="5" max="5" width="3.42578125" style="1" customWidth="1"/>
    <col min="6" max="8" width="22.7109375" style="1" customWidth="1"/>
    <col min="9" max="9" width="2.7109375" style="1" customWidth="1"/>
    <col min="10" max="16384" width="9.140625" style="1"/>
  </cols>
  <sheetData>
    <row r="1" spans="1:8" ht="45.75" customHeight="1" x14ac:dyDescent="0.2">
      <c r="A1" s="51" t="s">
        <v>74</v>
      </c>
      <c r="B1" s="54" t="s">
        <v>64</v>
      </c>
      <c r="C1" s="54"/>
      <c r="D1" s="55" t="s">
        <v>98</v>
      </c>
      <c r="E1" s="55"/>
      <c r="F1" s="56"/>
      <c r="G1" s="56"/>
      <c r="H1" s="57" t="s">
        <v>54</v>
      </c>
    </row>
    <row r="2" spans="1:8" ht="6.75" customHeight="1" x14ac:dyDescent="0.2">
      <c r="B2" s="22"/>
      <c r="C2" s="22"/>
      <c r="D2" s="22"/>
      <c r="E2" s="23"/>
      <c r="F2" s="23"/>
      <c r="G2" s="23"/>
      <c r="H2" s="24"/>
    </row>
    <row r="3" spans="1:8" s="16" customFormat="1" ht="15" customHeight="1" x14ac:dyDescent="0.2">
      <c r="A3" s="51" t="s">
        <v>76</v>
      </c>
      <c r="B3" s="58" t="s">
        <v>55</v>
      </c>
      <c r="C3" s="65"/>
      <c r="D3" s="65"/>
      <c r="E3" s="65"/>
      <c r="F3" s="65"/>
      <c r="G3" s="66" t="s">
        <v>4</v>
      </c>
      <c r="H3" s="66" t="s">
        <v>5</v>
      </c>
    </row>
    <row r="4" spans="1:8" ht="24" customHeight="1" x14ac:dyDescent="0.2">
      <c r="A4" s="51" t="s">
        <v>77</v>
      </c>
      <c r="B4" s="58"/>
      <c r="C4" s="67"/>
      <c r="D4" s="67"/>
      <c r="E4" s="67"/>
      <c r="F4" s="67"/>
      <c r="G4" s="68">
        <f>SUM(C11,C19,C25,C32,G11,G19,G24)</f>
        <v>832</v>
      </c>
      <c r="H4" s="68">
        <f>SUM(D11,D19,D25,D32,H11,H19,H24)</f>
        <v>303</v>
      </c>
    </row>
    <row r="5" spans="1:8" ht="15" customHeight="1" x14ac:dyDescent="0.2">
      <c r="B5" s="6"/>
      <c r="C5" s="8"/>
      <c r="D5" s="8"/>
      <c r="E5" s="5"/>
      <c r="F5" s="5"/>
      <c r="G5" s="5"/>
      <c r="H5" s="5"/>
    </row>
    <row r="6" spans="1:8" s="14" customFormat="1" ht="20.100000000000001" customHeight="1" x14ac:dyDescent="0.2">
      <c r="A6" s="51" t="s">
        <v>78</v>
      </c>
      <c r="B6" s="59" t="s">
        <v>99</v>
      </c>
      <c r="C6" s="60" t="s">
        <v>4</v>
      </c>
      <c r="D6" s="60" t="s">
        <v>5</v>
      </c>
      <c r="E6" s="15"/>
      <c r="F6" s="61" t="s">
        <v>6</v>
      </c>
      <c r="G6" s="62" t="s">
        <v>4</v>
      </c>
      <c r="H6" s="62" t="s">
        <v>5</v>
      </c>
    </row>
    <row r="7" spans="1:8" ht="15.95" customHeight="1" x14ac:dyDescent="0.2">
      <c r="B7" s="19" t="s">
        <v>0</v>
      </c>
      <c r="C7" s="20">
        <v>450</v>
      </c>
      <c r="D7" s="21">
        <v>490</v>
      </c>
      <c r="E7" s="5"/>
      <c r="F7" s="7" t="s">
        <v>7</v>
      </c>
      <c r="G7" s="9"/>
      <c r="H7" s="10"/>
    </row>
    <row r="8" spans="1:8" ht="15.95" customHeight="1" x14ac:dyDescent="0.2">
      <c r="B8" s="19" t="s">
        <v>1</v>
      </c>
      <c r="C8" s="20"/>
      <c r="D8" s="21"/>
      <c r="E8" s="5"/>
      <c r="F8" s="7" t="s">
        <v>8</v>
      </c>
      <c r="G8" s="9">
        <v>20</v>
      </c>
      <c r="H8" s="10"/>
    </row>
    <row r="9" spans="1:8" ht="15.95" customHeight="1" x14ac:dyDescent="0.2">
      <c r="B9" s="19" t="s">
        <v>2</v>
      </c>
      <c r="C9" s="20"/>
      <c r="D9" s="21"/>
      <c r="E9" s="5"/>
      <c r="F9" s="7" t="s">
        <v>9</v>
      </c>
      <c r="G9" s="9"/>
      <c r="H9" s="10">
        <v>20</v>
      </c>
    </row>
    <row r="10" spans="1:8" ht="15.95" customHeight="1" x14ac:dyDescent="0.2">
      <c r="B10" s="19" t="s">
        <v>3</v>
      </c>
      <c r="C10" s="20"/>
      <c r="D10" s="21"/>
      <c r="E10" s="5"/>
      <c r="F10" s="7" t="s">
        <v>10</v>
      </c>
      <c r="G10" s="9"/>
      <c r="H10" s="10"/>
    </row>
    <row r="11" spans="1:8" ht="15.95" customHeight="1" x14ac:dyDescent="0.2">
      <c r="B11" s="19" t="s">
        <v>47</v>
      </c>
      <c r="C11" s="20">
        <f>SUBTOTAL(109,SiteExpenses[Estimated])</f>
        <v>450</v>
      </c>
      <c r="D11" s="21">
        <f>SUBTOTAL(103,SiteExpenses[Actual])</f>
        <v>1</v>
      </c>
      <c r="E11" s="5"/>
      <c r="F11" s="7" t="s">
        <v>47</v>
      </c>
      <c r="G11" s="9">
        <f>SUBTOTAL(109,RefreshmentsExpenses[Estimated])</f>
        <v>20</v>
      </c>
      <c r="H11" s="10">
        <f>SUBTOTAL(103,RefreshmentsExpenses[Actual])</f>
        <v>1</v>
      </c>
    </row>
    <row r="12" spans="1:8" ht="15" customHeight="1" x14ac:dyDescent="0.2">
      <c r="B12" s="6"/>
      <c r="C12" s="8"/>
      <c r="D12" s="8"/>
      <c r="E12" s="5"/>
      <c r="F12" s="5"/>
      <c r="G12" s="5"/>
      <c r="H12" s="5"/>
    </row>
    <row r="13" spans="1:8" ht="20.100000000000001" customHeight="1" x14ac:dyDescent="0.2">
      <c r="A13" s="5" t="s">
        <v>79</v>
      </c>
      <c r="B13" s="63" t="s">
        <v>11</v>
      </c>
      <c r="C13" s="64" t="s">
        <v>4</v>
      </c>
      <c r="D13" s="64" t="s">
        <v>5</v>
      </c>
      <c r="E13" s="5"/>
      <c r="F13" s="63" t="s">
        <v>21</v>
      </c>
      <c r="G13" s="64" t="s">
        <v>4</v>
      </c>
      <c r="H13" s="64" t="s">
        <v>5</v>
      </c>
    </row>
    <row r="14" spans="1:8" ht="15.95" customHeight="1" x14ac:dyDescent="0.2">
      <c r="B14" s="25" t="s">
        <v>12</v>
      </c>
      <c r="C14" s="42">
        <v>200</v>
      </c>
      <c r="D14" s="42">
        <v>300</v>
      </c>
      <c r="E14" s="5"/>
      <c r="F14" s="25" t="s">
        <v>17</v>
      </c>
      <c r="G14" s="11"/>
      <c r="H14" s="12"/>
    </row>
    <row r="15" spans="1:8" ht="15.95" customHeight="1" x14ac:dyDescent="0.2">
      <c r="B15" s="25" t="s">
        <v>13</v>
      </c>
      <c r="C15" s="42"/>
      <c r="D15" s="42"/>
      <c r="E15" s="5"/>
      <c r="F15" s="25" t="s">
        <v>18</v>
      </c>
      <c r="G15" s="11">
        <v>30</v>
      </c>
      <c r="H15" s="12"/>
    </row>
    <row r="16" spans="1:8" ht="15.95" customHeight="1" x14ac:dyDescent="0.2">
      <c r="B16" s="25" t="s">
        <v>14</v>
      </c>
      <c r="C16" s="42"/>
      <c r="D16" s="42"/>
      <c r="E16" s="5"/>
      <c r="F16" s="25" t="s">
        <v>19</v>
      </c>
      <c r="G16" s="11"/>
      <c r="H16" s="12"/>
    </row>
    <row r="17" spans="1:8" ht="15.95" customHeight="1" x14ac:dyDescent="0.2">
      <c r="B17" s="25" t="s">
        <v>15</v>
      </c>
      <c r="C17" s="42"/>
      <c r="D17" s="42"/>
      <c r="E17" s="5"/>
      <c r="F17" s="25" t="s">
        <v>20</v>
      </c>
      <c r="G17" s="11"/>
      <c r="H17" s="12"/>
    </row>
    <row r="18" spans="1:8" ht="15.95" customHeight="1" x14ac:dyDescent="0.2">
      <c r="B18" s="25" t="s">
        <v>16</v>
      </c>
      <c r="C18" s="42"/>
      <c r="D18" s="42"/>
      <c r="E18" s="5"/>
      <c r="F18" s="25" t="s">
        <v>33</v>
      </c>
      <c r="G18" s="11"/>
      <c r="H18" s="12"/>
    </row>
    <row r="19" spans="1:8" ht="15.95" customHeight="1" x14ac:dyDescent="0.2">
      <c r="B19" s="25" t="s">
        <v>47</v>
      </c>
      <c r="C19" s="42">
        <f>SUBTOTAL(109,DecorationsExpenses[Estimated])</f>
        <v>200</v>
      </c>
      <c r="D19" s="42">
        <f>SUBTOTAL(109,DecorationsExpenses[Actual])</f>
        <v>300</v>
      </c>
      <c r="E19" s="5"/>
      <c r="F19" s="25" t="s">
        <v>47</v>
      </c>
      <c r="G19" s="11">
        <f>SUBTOTAL(109,ProgramExpenses[Estimated])</f>
        <v>30</v>
      </c>
      <c r="H19" s="12">
        <f>SUBTOTAL(103,ProgramExpenses[Actual])</f>
        <v>0</v>
      </c>
    </row>
    <row r="20" spans="1:8" ht="15" customHeight="1" x14ac:dyDescent="0.2">
      <c r="B20" s="26"/>
      <c r="C20" s="43"/>
      <c r="D20" s="43"/>
      <c r="E20" s="5"/>
      <c r="F20" s="26"/>
      <c r="G20" s="5"/>
      <c r="H20" s="5"/>
    </row>
    <row r="21" spans="1:8" ht="20.100000000000001" customHeight="1" x14ac:dyDescent="0.2">
      <c r="A21" s="51" t="s">
        <v>72</v>
      </c>
      <c r="B21" s="63" t="s">
        <v>22</v>
      </c>
      <c r="C21" s="64" t="s">
        <v>4</v>
      </c>
      <c r="D21" s="64" t="s">
        <v>5</v>
      </c>
      <c r="E21" s="5"/>
      <c r="F21" s="63" t="s">
        <v>26</v>
      </c>
      <c r="G21" s="64" t="s">
        <v>4</v>
      </c>
      <c r="H21" s="64" t="s">
        <v>5</v>
      </c>
    </row>
    <row r="22" spans="1:8" ht="15.95" customHeight="1" x14ac:dyDescent="0.2">
      <c r="B22" s="25" t="s">
        <v>23</v>
      </c>
      <c r="C22" s="42"/>
      <c r="D22" s="44"/>
      <c r="E22" s="5"/>
      <c r="F22" s="25" t="s">
        <v>45</v>
      </c>
      <c r="G22" s="11"/>
      <c r="H22" s="12"/>
    </row>
    <row r="23" spans="1:8" ht="15.95" customHeight="1" x14ac:dyDescent="0.2">
      <c r="B23" s="25" t="s">
        <v>24</v>
      </c>
      <c r="C23" s="42">
        <v>20</v>
      </c>
      <c r="D23" s="44"/>
      <c r="E23" s="5"/>
      <c r="F23" s="25" t="s">
        <v>27</v>
      </c>
      <c r="G23" s="13">
        <v>100</v>
      </c>
      <c r="H23" s="12"/>
    </row>
    <row r="24" spans="1:8" ht="15.95" customHeight="1" x14ac:dyDescent="0.2">
      <c r="B24" s="25" t="s">
        <v>25</v>
      </c>
      <c r="C24" s="42"/>
      <c r="D24" s="44"/>
      <c r="E24" s="5"/>
      <c r="F24" s="25" t="s">
        <v>47</v>
      </c>
      <c r="G24" s="13">
        <f>SUBTOTAL(109,PrizesExpenses[Estimated])</f>
        <v>100</v>
      </c>
      <c r="H24" s="12">
        <f>SUBTOTAL(103,PrizesExpenses[Actual])</f>
        <v>0</v>
      </c>
    </row>
    <row r="25" spans="1:8" ht="15.95" customHeight="1" x14ac:dyDescent="0.2">
      <c r="B25" s="25" t="s">
        <v>47</v>
      </c>
      <c r="C25" s="42">
        <f>SUBTOTAL(109,PublicityExpenses[Estimated])</f>
        <v>20</v>
      </c>
      <c r="D25" s="44">
        <f>SUBTOTAL(103,PublicityExpenses[Actual])</f>
        <v>0</v>
      </c>
      <c r="E25" s="5"/>
      <c r="F25" s="5"/>
      <c r="G25" s="5"/>
      <c r="H25" s="5"/>
    </row>
    <row r="26" spans="1:8" ht="15" customHeight="1" x14ac:dyDescent="0.2">
      <c r="B26" s="26"/>
      <c r="C26" s="43"/>
      <c r="D26" s="43"/>
      <c r="E26" s="5"/>
      <c r="F26" s="5"/>
      <c r="G26" s="5"/>
      <c r="H26" s="5"/>
    </row>
    <row r="27" spans="1:8" ht="20.100000000000001" customHeight="1" x14ac:dyDescent="0.2">
      <c r="A27" s="51" t="s">
        <v>80</v>
      </c>
      <c r="B27" s="63" t="s">
        <v>28</v>
      </c>
      <c r="C27" s="64" t="s">
        <v>4</v>
      </c>
      <c r="D27" s="64" t="s">
        <v>5</v>
      </c>
      <c r="E27" s="5"/>
      <c r="F27" s="5"/>
      <c r="G27" s="5"/>
      <c r="H27" s="5"/>
    </row>
    <row r="28" spans="1:8" ht="15.95" customHeight="1" x14ac:dyDescent="0.2">
      <c r="B28" s="25" t="s">
        <v>29</v>
      </c>
      <c r="C28" s="42"/>
      <c r="D28" s="44">
        <v>13</v>
      </c>
      <c r="E28" s="5"/>
      <c r="F28" s="5"/>
      <c r="G28" s="5"/>
      <c r="H28" s="5"/>
    </row>
    <row r="29" spans="1:8" ht="15.95" customHeight="1" x14ac:dyDescent="0.2">
      <c r="B29" s="25" t="s">
        <v>30</v>
      </c>
      <c r="C29" s="42">
        <v>12</v>
      </c>
      <c r="D29" s="44"/>
      <c r="E29" s="5"/>
      <c r="F29" s="5"/>
      <c r="G29" s="5"/>
      <c r="H29" s="5"/>
    </row>
    <row r="30" spans="1:8" ht="15.95" customHeight="1" x14ac:dyDescent="0.2">
      <c r="B30" s="25" t="s">
        <v>31</v>
      </c>
      <c r="C30" s="42"/>
      <c r="D30" s="44"/>
      <c r="E30" s="5"/>
      <c r="F30" s="5"/>
      <c r="G30" s="5"/>
      <c r="H30" s="5"/>
    </row>
    <row r="31" spans="1:8" ht="15.95" customHeight="1" x14ac:dyDescent="0.2">
      <c r="B31" s="25" t="s">
        <v>32</v>
      </c>
      <c r="C31" s="42"/>
      <c r="D31" s="44"/>
      <c r="E31" s="5"/>
      <c r="F31" s="5"/>
      <c r="G31" s="5"/>
      <c r="H31" s="5"/>
    </row>
    <row r="32" spans="1:8" ht="15.95" customHeight="1" x14ac:dyDescent="0.2">
      <c r="B32" s="27" t="s">
        <v>47</v>
      </c>
      <c r="C32" s="45">
        <f>SUBTOTAL(109,MiscellaneousExpenses[Estimated])</f>
        <v>12</v>
      </c>
      <c r="D32" s="46">
        <f>SUBTOTAL(103,MiscellaneousExpenses[Actual])</f>
        <v>1</v>
      </c>
    </row>
  </sheetData>
  <mergeCells count="2">
    <mergeCell ref="B3:B4"/>
    <mergeCell ref="B1:C1"/>
  </mergeCells>
  <phoneticPr fontId="1" type="noConversion"/>
  <conditionalFormatting sqref="A1:A1048576">
    <cfRule type="notContainsBlanks" dxfId="106" priority="1">
      <formula>LEN(TRIM(A1))&gt;0</formula>
    </cfRule>
  </conditionalFormatting>
  <printOptions horizontalCentered="1"/>
  <pageMargins left="0.75" right="0.75" top="1" bottom="1" header="0.5" footer="0.5"/>
  <pageSetup paperSize="9" scale="98" fitToHeight="0" orientation="landscape" r:id="rId1"/>
  <headerFooter alignWithMargins="0"/>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499984740745262"/>
    <pageSetUpPr fitToPage="1"/>
  </sheetPr>
  <dimension ref="A1:H29"/>
  <sheetViews>
    <sheetView showGridLines="0" zoomScaleNormal="100" zoomScaleSheetLayoutView="75" workbookViewId="0">
      <selection activeCell="K7" sqref="K7"/>
    </sheetView>
  </sheetViews>
  <sheetFormatPr defaultColWidth="9.140625" defaultRowHeight="12.75" x14ac:dyDescent="0.2"/>
  <cols>
    <col min="1" max="1" width="2.7109375" style="5" customWidth="1"/>
    <col min="2" max="2" width="23.140625" style="1" customWidth="1"/>
    <col min="3" max="3" width="15.7109375" style="1" customWidth="1"/>
    <col min="4" max="7" width="23.140625" style="1" customWidth="1"/>
    <col min="8" max="8" width="2.7109375" style="1" customWidth="1"/>
    <col min="9" max="16384" width="9.140625" style="1"/>
  </cols>
  <sheetData>
    <row r="1" spans="1:8" ht="45.75" customHeight="1" x14ac:dyDescent="0.2">
      <c r="A1" s="5" t="s">
        <v>81</v>
      </c>
      <c r="B1" s="54" t="str">
        <f>Expenses!B1</f>
        <v>Event Budget for</v>
      </c>
      <c r="C1" s="54"/>
      <c r="D1" s="55" t="str">
        <f>Expenses!D1</f>
        <v>welcome Party</v>
      </c>
      <c r="E1" s="56"/>
      <c r="F1" s="56"/>
      <c r="G1" s="57" t="s">
        <v>56</v>
      </c>
    </row>
    <row r="2" spans="1:8" ht="6.75" customHeight="1" x14ac:dyDescent="0.2">
      <c r="B2" s="22"/>
      <c r="C2" s="22"/>
      <c r="D2" s="22"/>
      <c r="E2" s="23"/>
      <c r="F2" s="23"/>
      <c r="G2" s="23"/>
      <c r="H2" s="24"/>
    </row>
    <row r="3" spans="1:8" s="16" customFormat="1" ht="15" customHeight="1" x14ac:dyDescent="0.2">
      <c r="A3" s="51" t="s">
        <v>82</v>
      </c>
      <c r="B3" s="58" t="s">
        <v>75</v>
      </c>
      <c r="C3" s="65"/>
      <c r="D3" s="65"/>
      <c r="E3" s="65"/>
      <c r="F3" s="66" t="s">
        <v>4</v>
      </c>
      <c r="G3" s="66" t="s">
        <v>5</v>
      </c>
    </row>
    <row r="4" spans="1:8" ht="24" customHeight="1" x14ac:dyDescent="0.2">
      <c r="A4" s="51" t="s">
        <v>83</v>
      </c>
      <c r="B4" s="58"/>
      <c r="C4" s="67"/>
      <c r="D4" s="67"/>
      <c r="E4" s="67"/>
      <c r="F4" s="68">
        <f>SUM(Admissions[[#Totals],[Estimated Income]],AdsInProgram[[#Totals],[Estimated Income]],ExhibitorsAndVendors[[#Totals],[Estimated Income]],SaleOfItems[[#Totals],[Estimated Income]])</f>
        <v>1936</v>
      </c>
      <c r="G4" s="68">
        <f>SUM(Admissions[[#Totals],[Actual Income]],AdsInProgram[[#Totals],[Actual Income]],ExhibitorsAndVendors[[#Totals],[Actual Income]],SaleOfItems[[#Totals],[Actual Income]])</f>
        <v>1831</v>
      </c>
    </row>
    <row r="5" spans="1:8" ht="35.1" customHeight="1" x14ac:dyDescent="0.2">
      <c r="A5" s="51" t="s">
        <v>84</v>
      </c>
      <c r="B5" s="69" t="s">
        <v>57</v>
      </c>
      <c r="C5" s="28"/>
      <c r="D5" s="28"/>
      <c r="E5" s="28"/>
      <c r="F5" s="28"/>
      <c r="G5" s="28"/>
    </row>
    <row r="6" spans="1:8" ht="20.100000000000001" customHeight="1" x14ac:dyDescent="0.2">
      <c r="A6" s="51" t="s">
        <v>85</v>
      </c>
      <c r="B6" s="62" t="s">
        <v>49</v>
      </c>
      <c r="C6" s="62" t="s">
        <v>50</v>
      </c>
      <c r="D6" s="62" t="s">
        <v>48</v>
      </c>
      <c r="E6" s="62" t="s">
        <v>53</v>
      </c>
      <c r="F6" s="62" t="s">
        <v>51</v>
      </c>
      <c r="G6" s="62" t="s">
        <v>52</v>
      </c>
    </row>
    <row r="7" spans="1:8" ht="15.95" customHeight="1" x14ac:dyDescent="0.2">
      <c r="B7" s="30">
        <v>300</v>
      </c>
      <c r="C7" s="30">
        <v>278</v>
      </c>
      <c r="D7" s="30" t="s">
        <v>46</v>
      </c>
      <c r="E7" s="18">
        <v>5</v>
      </c>
      <c r="F7" s="18">
        <f>B7*E7</f>
        <v>1500</v>
      </c>
      <c r="G7" s="18">
        <f>C7*E7</f>
        <v>1390</v>
      </c>
    </row>
    <row r="8" spans="1:8" ht="15.95" customHeight="1" x14ac:dyDescent="0.2">
      <c r="B8" s="30">
        <v>197</v>
      </c>
      <c r="C8" s="30">
        <v>195</v>
      </c>
      <c r="D8" s="30" t="s">
        <v>36</v>
      </c>
      <c r="E8" s="18">
        <v>2</v>
      </c>
      <c r="F8" s="18">
        <f>B8*E8</f>
        <v>394</v>
      </c>
      <c r="G8" s="18">
        <f>C8*E8</f>
        <v>390</v>
      </c>
    </row>
    <row r="9" spans="1:8" ht="15.75" customHeight="1" x14ac:dyDescent="0.2">
      <c r="B9" s="30">
        <v>42</v>
      </c>
      <c r="C9" s="30">
        <v>51</v>
      </c>
      <c r="D9" s="30" t="s">
        <v>37</v>
      </c>
      <c r="E9" s="18">
        <v>1</v>
      </c>
      <c r="F9" s="18">
        <f>B9*E9</f>
        <v>42</v>
      </c>
      <c r="G9" s="18">
        <f>C9*E9</f>
        <v>51</v>
      </c>
    </row>
    <row r="10" spans="1:8" ht="15.95" customHeight="1" x14ac:dyDescent="0.2">
      <c r="B10" s="31" t="s">
        <v>47</v>
      </c>
      <c r="C10" s="31"/>
      <c r="D10" s="31"/>
      <c r="E10" s="31"/>
      <c r="F10" s="32">
        <f>SUBTOTAL(109,Admissions[Estimated Income])</f>
        <v>1936</v>
      </c>
      <c r="G10" s="32">
        <f>SUBTOTAL(109,Admissions[Actual Income])</f>
        <v>1831</v>
      </c>
    </row>
    <row r="11" spans="1:8" ht="35.1" customHeight="1" x14ac:dyDescent="0.2">
      <c r="A11" s="51" t="s">
        <v>86</v>
      </c>
      <c r="B11" s="47" t="s">
        <v>58</v>
      </c>
      <c r="C11" s="28"/>
      <c r="D11" s="28"/>
      <c r="E11" s="28"/>
      <c r="F11" s="28"/>
      <c r="G11" s="28"/>
    </row>
    <row r="12" spans="1:8" ht="20.100000000000001" customHeight="1" x14ac:dyDescent="0.2">
      <c r="A12" s="51" t="s">
        <v>87</v>
      </c>
      <c r="B12" s="62" t="s">
        <v>49</v>
      </c>
      <c r="C12" s="62" t="s">
        <v>50</v>
      </c>
      <c r="D12" s="62" t="s">
        <v>48</v>
      </c>
      <c r="E12" s="62" t="s">
        <v>53</v>
      </c>
      <c r="F12" s="62" t="s">
        <v>51</v>
      </c>
      <c r="G12" s="62" t="s">
        <v>52</v>
      </c>
    </row>
    <row r="13" spans="1:8" ht="15.95" customHeight="1" x14ac:dyDescent="0.2">
      <c r="B13" s="30">
        <v>12</v>
      </c>
      <c r="C13" s="30"/>
      <c r="D13" s="30" t="s">
        <v>38</v>
      </c>
      <c r="E13" s="18"/>
      <c r="F13" s="18">
        <f>B13*E13</f>
        <v>0</v>
      </c>
      <c r="G13" s="18">
        <f>C13*E13</f>
        <v>0</v>
      </c>
    </row>
    <row r="14" spans="1:8" ht="15.95" customHeight="1" x14ac:dyDescent="0.2">
      <c r="B14" s="30"/>
      <c r="C14" s="30">
        <v>158</v>
      </c>
      <c r="D14" s="30" t="s">
        <v>39</v>
      </c>
      <c r="E14" s="18"/>
      <c r="F14" s="18">
        <f>B14*E14</f>
        <v>0</v>
      </c>
      <c r="G14" s="18">
        <f>C14*E14</f>
        <v>0</v>
      </c>
    </row>
    <row r="15" spans="1:8" ht="15.95" customHeight="1" x14ac:dyDescent="0.2">
      <c r="B15" s="30">
        <v>4</v>
      </c>
      <c r="C15" s="30"/>
      <c r="D15" s="30" t="s">
        <v>40</v>
      </c>
      <c r="E15" s="18"/>
      <c r="F15" s="18">
        <f>B15*E15</f>
        <v>0</v>
      </c>
      <c r="G15" s="18">
        <f>C15*E15</f>
        <v>0</v>
      </c>
    </row>
    <row r="16" spans="1:8" ht="15.95" customHeight="1" x14ac:dyDescent="0.2">
      <c r="B16" s="30" t="s">
        <v>47</v>
      </c>
      <c r="C16" s="30"/>
      <c r="D16" s="30"/>
      <c r="E16" s="30"/>
      <c r="F16" s="18">
        <f>SUBTOTAL(109,AdsInProgram[Estimated Income])</f>
        <v>0</v>
      </c>
      <c r="G16" s="18">
        <f>SUBTOTAL(109,AdsInProgram[Actual Income])</f>
        <v>0</v>
      </c>
    </row>
    <row r="17" spans="1:7" ht="35.1" customHeight="1" x14ac:dyDescent="0.2">
      <c r="A17" s="5" t="s">
        <v>88</v>
      </c>
      <c r="B17" s="47" t="s">
        <v>59</v>
      </c>
      <c r="C17" s="28"/>
      <c r="D17" s="28"/>
      <c r="E17" s="28"/>
      <c r="F17" s="28"/>
      <c r="G17" s="28"/>
    </row>
    <row r="18" spans="1:7" ht="20.100000000000001" customHeight="1" x14ac:dyDescent="0.2">
      <c r="A18" s="51" t="s">
        <v>89</v>
      </c>
      <c r="B18" s="62" t="s">
        <v>49</v>
      </c>
      <c r="C18" s="62" t="s">
        <v>50</v>
      </c>
      <c r="D18" s="62" t="s">
        <v>48</v>
      </c>
      <c r="E18" s="62" t="s">
        <v>53</v>
      </c>
      <c r="F18" s="62" t="s">
        <v>51</v>
      </c>
      <c r="G18" s="62" t="s">
        <v>52</v>
      </c>
    </row>
    <row r="19" spans="1:7" ht="15.95" customHeight="1" x14ac:dyDescent="0.2">
      <c r="B19" s="33">
        <v>23</v>
      </c>
      <c r="C19" s="33"/>
      <c r="D19" s="29" t="s">
        <v>41</v>
      </c>
      <c r="E19" s="17"/>
      <c r="F19" s="17">
        <f>B19*E19</f>
        <v>0</v>
      </c>
      <c r="G19" s="17">
        <f>C19*E19</f>
        <v>0</v>
      </c>
    </row>
    <row r="20" spans="1:7" ht="15.95" customHeight="1" x14ac:dyDescent="0.2">
      <c r="B20" s="33">
        <v>354</v>
      </c>
      <c r="C20" s="33"/>
      <c r="D20" s="29" t="s">
        <v>42</v>
      </c>
      <c r="E20" s="17"/>
      <c r="F20" s="17">
        <f>B20*E20</f>
        <v>0</v>
      </c>
      <c r="G20" s="17">
        <f>C20*E20</f>
        <v>0</v>
      </c>
    </row>
    <row r="21" spans="1:7" ht="15.95" customHeight="1" x14ac:dyDescent="0.2">
      <c r="B21" s="33">
        <v>56</v>
      </c>
      <c r="C21" s="33"/>
      <c r="D21" s="29" t="s">
        <v>43</v>
      </c>
      <c r="E21" s="17"/>
      <c r="F21" s="17">
        <f>B21*E21</f>
        <v>0</v>
      </c>
      <c r="G21" s="17">
        <f>C21*E21</f>
        <v>0</v>
      </c>
    </row>
    <row r="22" spans="1:7" ht="15.95" customHeight="1" x14ac:dyDescent="0.2">
      <c r="B22" s="33" t="s">
        <v>47</v>
      </c>
      <c r="C22" s="33"/>
      <c r="D22" s="29"/>
      <c r="E22" s="33"/>
      <c r="F22" s="17">
        <f>SUBTOTAL(109,ExhibitorsAndVendors[Estimated Income])</f>
        <v>0</v>
      </c>
      <c r="G22" s="17">
        <f>SUBTOTAL(109,ExhibitorsAndVendors[Actual Income])</f>
        <v>0</v>
      </c>
    </row>
    <row r="23" spans="1:7" ht="35.1" customHeight="1" x14ac:dyDescent="0.2">
      <c r="A23" s="51" t="s">
        <v>90</v>
      </c>
      <c r="B23" s="47" t="s">
        <v>60</v>
      </c>
      <c r="C23" s="28"/>
      <c r="D23" s="28"/>
      <c r="E23" s="28"/>
      <c r="F23" s="28"/>
      <c r="G23" s="28"/>
    </row>
    <row r="24" spans="1:7" ht="20.100000000000001" customHeight="1" x14ac:dyDescent="0.2">
      <c r="A24" s="51" t="s">
        <v>91</v>
      </c>
      <c r="B24" s="62" t="s">
        <v>49</v>
      </c>
      <c r="C24" s="62" t="s">
        <v>50</v>
      </c>
      <c r="D24" s="62" t="s">
        <v>48</v>
      </c>
      <c r="E24" s="62" t="s">
        <v>53</v>
      </c>
      <c r="F24" s="62" t="s">
        <v>51</v>
      </c>
      <c r="G24" s="62" t="s">
        <v>52</v>
      </c>
    </row>
    <row r="25" spans="1:7" ht="15.95" customHeight="1" x14ac:dyDescent="0.2">
      <c r="B25" s="33"/>
      <c r="C25" s="33"/>
      <c r="D25" s="29" t="s">
        <v>44</v>
      </c>
      <c r="E25" s="17"/>
      <c r="F25" s="17">
        <f>B25*E25</f>
        <v>0</v>
      </c>
      <c r="G25" s="17">
        <f>C25*E25</f>
        <v>0</v>
      </c>
    </row>
    <row r="26" spans="1:7" ht="15.95" customHeight="1" x14ac:dyDescent="0.2">
      <c r="B26" s="33">
        <v>123</v>
      </c>
      <c r="C26" s="33"/>
      <c r="D26" s="29" t="s">
        <v>44</v>
      </c>
      <c r="E26" s="17"/>
      <c r="F26" s="17">
        <f>B26*E26</f>
        <v>0</v>
      </c>
      <c r="G26" s="17">
        <f>C26*E26</f>
        <v>0</v>
      </c>
    </row>
    <row r="27" spans="1:7" ht="15.95" customHeight="1" x14ac:dyDescent="0.2">
      <c r="B27" s="33"/>
      <c r="C27" s="33"/>
      <c r="D27" s="29" t="s">
        <v>44</v>
      </c>
      <c r="E27" s="17"/>
      <c r="F27" s="17">
        <f>B27*E27</f>
        <v>0</v>
      </c>
      <c r="G27" s="17">
        <f>C27*E27</f>
        <v>0</v>
      </c>
    </row>
    <row r="28" spans="1:7" ht="15.95" customHeight="1" x14ac:dyDescent="0.2">
      <c r="B28" s="33">
        <v>13</v>
      </c>
      <c r="C28" s="33"/>
      <c r="D28" s="29" t="s">
        <v>44</v>
      </c>
      <c r="E28" s="17"/>
      <c r="F28" s="17">
        <f>B28*E28</f>
        <v>0</v>
      </c>
      <c r="G28" s="17">
        <f>C28*E28</f>
        <v>0</v>
      </c>
    </row>
    <row r="29" spans="1:7" ht="15.95" customHeight="1" x14ac:dyDescent="0.2">
      <c r="B29" s="33" t="s">
        <v>47</v>
      </c>
      <c r="C29" s="33"/>
      <c r="D29" s="29"/>
      <c r="E29" s="33"/>
      <c r="F29" s="17">
        <f>SUBTOTAL(109,SaleOfItems[Estimated Income])</f>
        <v>0</v>
      </c>
      <c r="G29" s="17">
        <f>SUBTOTAL(109,SaleOfItems[Actual Income])</f>
        <v>0</v>
      </c>
    </row>
  </sheetData>
  <mergeCells count="2">
    <mergeCell ref="B3:B4"/>
    <mergeCell ref="B1:C1"/>
  </mergeCells>
  <phoneticPr fontId="1" type="noConversion"/>
  <conditionalFormatting sqref="A1:A1048576">
    <cfRule type="notContainsBlanks" dxfId="57" priority="1">
      <formula>LEN(TRIM(A1))&gt;0</formula>
    </cfRule>
  </conditionalFormatting>
  <printOptions horizontalCentered="1"/>
  <pageMargins left="0.75" right="0.75" top="1" bottom="1" header="0.5" footer="0.5"/>
  <pageSetup scale="79" fitToHeight="0" orientation="landscape" r:id="rId1"/>
  <headerFooter alignWithMargins="0"/>
  <ignoredErrors>
    <ignoredError sqref="G25:G29 F25:F28 G19:G21 F19:F21 G13:G16 F13:F15" emptyCellReference="1"/>
  </ignoredErrors>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749992370372631"/>
    <pageSetUpPr fitToPage="1"/>
  </sheetPr>
  <dimension ref="A1:G12"/>
  <sheetViews>
    <sheetView showGridLines="0" zoomScaleNormal="100" workbookViewId="0">
      <selection activeCell="K4" sqref="K4"/>
    </sheetView>
  </sheetViews>
  <sheetFormatPr defaultColWidth="9.140625" defaultRowHeight="12.75" x14ac:dyDescent="0.2"/>
  <cols>
    <col min="1" max="1" width="2.7109375" style="50" customWidth="1"/>
    <col min="2" max="2" width="16.7109375" style="1" customWidth="1"/>
    <col min="3" max="3" width="20.7109375" style="1" customWidth="1"/>
    <col min="4" max="7" width="23.140625" style="1" customWidth="1"/>
    <col min="8" max="8" width="2.7109375" style="1" customWidth="1"/>
    <col min="9" max="9" width="5.28515625" style="1" customWidth="1"/>
    <col min="10" max="16384" width="9.140625" style="1"/>
  </cols>
  <sheetData>
    <row r="1" spans="1:7" ht="36.75" customHeight="1" x14ac:dyDescent="0.4">
      <c r="A1" s="5" t="s">
        <v>92</v>
      </c>
      <c r="B1" s="70" t="str">
        <f>Expenses!B1</f>
        <v>Event Budget for</v>
      </c>
      <c r="C1" s="70"/>
      <c r="D1" s="71" t="str">
        <f>Expenses!D1</f>
        <v>welcome Party</v>
      </c>
      <c r="E1" s="72"/>
      <c r="F1" s="72"/>
      <c r="G1" s="73" t="s">
        <v>61</v>
      </c>
    </row>
    <row r="2" spans="1:7" ht="21" customHeight="1" x14ac:dyDescent="0.2">
      <c r="B2" s="74"/>
      <c r="C2" s="74"/>
      <c r="D2" s="74"/>
      <c r="E2" s="74"/>
      <c r="F2" s="74"/>
      <c r="G2" s="75" t="s">
        <v>62</v>
      </c>
    </row>
    <row r="3" spans="1:7" ht="19.5" customHeight="1" x14ac:dyDescent="0.2">
      <c r="A3" s="51" t="s">
        <v>93</v>
      </c>
      <c r="B3" s="2"/>
      <c r="C3" s="2"/>
      <c r="D3" s="3"/>
      <c r="E3" s="53" t="s">
        <v>73</v>
      </c>
      <c r="F3" s="53"/>
      <c r="G3" s="53"/>
    </row>
    <row r="4" spans="1:7" ht="20.100000000000001" customHeight="1" x14ac:dyDescent="0.2">
      <c r="A4" s="51" t="s">
        <v>94</v>
      </c>
      <c r="B4" s="76" t="s">
        <v>96</v>
      </c>
      <c r="C4" s="77" t="s">
        <v>4</v>
      </c>
      <c r="D4" s="78" t="s">
        <v>5</v>
      </c>
      <c r="E4" s="53"/>
      <c r="F4" s="53"/>
      <c r="G4" s="53"/>
    </row>
    <row r="5" spans="1:7" ht="15.95" customHeight="1" x14ac:dyDescent="0.2">
      <c r="B5" s="40" t="s">
        <v>34</v>
      </c>
      <c r="C5" s="34">
        <f>Income!F10</f>
        <v>1936</v>
      </c>
      <c r="D5" s="35">
        <f>Income!F4</f>
        <v>1936</v>
      </c>
      <c r="E5" s="53"/>
      <c r="F5" s="53"/>
      <c r="G5" s="53"/>
    </row>
    <row r="6" spans="1:7" ht="15.95" customHeight="1" x14ac:dyDescent="0.2">
      <c r="B6" s="41" t="s">
        <v>35</v>
      </c>
      <c r="C6" s="36">
        <f>Expenses!G4</f>
        <v>832</v>
      </c>
      <c r="D6" s="37">
        <f>Expenses!H4</f>
        <v>303</v>
      </c>
      <c r="E6" s="53"/>
      <c r="F6" s="53"/>
      <c r="G6" s="53"/>
    </row>
    <row r="7" spans="1:7" ht="15" x14ac:dyDescent="0.2">
      <c r="B7" s="4"/>
      <c r="C7" s="38"/>
      <c r="D7" s="39"/>
      <c r="E7" s="53"/>
      <c r="F7" s="53"/>
      <c r="G7" s="53"/>
    </row>
    <row r="8" spans="1:7" ht="33" customHeight="1" x14ac:dyDescent="0.2">
      <c r="A8" s="51" t="s">
        <v>95</v>
      </c>
      <c r="B8" s="79" t="s">
        <v>63</v>
      </c>
      <c r="C8" s="80">
        <f>C5-C6</f>
        <v>1104</v>
      </c>
      <c r="D8" s="81">
        <f>D5-D6</f>
        <v>1633</v>
      </c>
      <c r="E8" s="53"/>
      <c r="F8" s="53"/>
      <c r="G8" s="53"/>
    </row>
    <row r="9" spans="1:7" x14ac:dyDescent="0.2">
      <c r="E9" s="53"/>
      <c r="F9" s="53"/>
      <c r="G9" s="53"/>
    </row>
    <row r="10" spans="1:7" x14ac:dyDescent="0.2">
      <c r="E10" s="53"/>
      <c r="F10" s="53"/>
      <c r="G10" s="53"/>
    </row>
    <row r="11" spans="1:7" x14ac:dyDescent="0.2">
      <c r="E11" s="53"/>
      <c r="F11" s="53"/>
      <c r="G11" s="53"/>
    </row>
    <row r="12" spans="1:7" x14ac:dyDescent="0.2">
      <c r="E12" s="53"/>
      <c r="F12" s="53"/>
      <c r="G12" s="53"/>
    </row>
  </sheetData>
  <mergeCells count="2">
    <mergeCell ref="B1:C1"/>
    <mergeCell ref="E3:G12"/>
  </mergeCells>
  <phoneticPr fontId="1" type="noConversion"/>
  <conditionalFormatting sqref="E3:G12">
    <cfRule type="notContainsBlanks" dxfId="17" priority="3">
      <formula>LEN(TRIM(E3))&gt;0</formula>
    </cfRule>
  </conditionalFormatting>
  <conditionalFormatting sqref="A3:A4 A8">
    <cfRule type="notContainsBlanks" dxfId="16" priority="2">
      <formula>LEN(TRIM(A3))&gt;0</formula>
    </cfRule>
  </conditionalFormatting>
  <conditionalFormatting sqref="A1">
    <cfRule type="notContainsBlanks" dxfId="15" priority="1">
      <formula>LEN(TRIM(A1))&gt;0</formula>
    </cfRule>
  </conditionalFormatting>
  <printOptions horizontalCentered="1"/>
  <pageMargins left="0.75" right="0.75" top="1" bottom="1" header="0.5" footer="0.5"/>
  <pageSetup scale="83"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C0414A86-1BB0-4977-AE06-C755A8EA14FE}">
  <ds:schemaRefs>
    <ds:schemaRef ds:uri="http://schemas.microsoft.com/sharepoint/v3/contenttype/forms"/>
  </ds:schemaRefs>
</ds:datastoreItem>
</file>

<file path=customXml/itemProps2.xml><?xml version="1.0" encoding="utf-8"?>
<ds:datastoreItem xmlns:ds="http://schemas.openxmlformats.org/officeDocument/2006/customXml" ds:itemID="{A7963537-DFFA-4677-ADB6-36213D3E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E20176-1C74-40FE-BA54-C77923507ED4}">
  <ds:schemaRefs>
    <ds:schemaRef ds:uri="http://schemas.microsoft.com/office/2006/metadata/properties"/>
    <ds:schemaRef ds:uri="http://schemas.microsoft.com/office/infopath/2007/PartnerControls"/>
    <ds:schemaRef ds:uri="71af3243-3dd4-4a8d-8c0d-dd76da1f02a5"/>
  </ds:schemaRefs>
</ds:datastoreItem>
</file>

<file path=docProps/app.xml><?xml version="1.0" encoding="utf-8"?>
<Properties xmlns="http://schemas.openxmlformats.org/officeDocument/2006/extended-properties" xmlns:vt="http://schemas.openxmlformats.org/officeDocument/2006/docPropsVTypes">
  <Template>TM16410231</Templat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vt:lpstr>
      <vt:lpstr>Expenses</vt:lpstr>
      <vt:lpstr>Income</vt:lpstr>
      <vt:lpstr>Profit - Loss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2019-06-16T10:46:33Z</dcterms:created>
  <dcterms:modified xsi:type="dcterms:W3CDTF">2023-01-18T11:06:57Z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