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autoCompressPictures="0"/>
  <xr:revisionPtr revIDLastSave="0" documentId="13_ncr:11_{A4080941-6400-47D8-8A1D-B68638F5B0B8}" xr6:coauthVersionLast="47" xr6:coauthVersionMax="47" xr10:uidLastSave="{00000000-0000-0000-0000-000000000000}"/>
  <bookViews>
    <workbookView xWindow="-120" yWindow="-120" windowWidth="20730" windowHeight="11160" tabRatio="478" xr2:uid="{00000000-000D-0000-FFFF-FFFF00000000}"/>
  </bookViews>
  <sheets>
    <sheet name="Payslip" sheetId="1" r:id="rId1"/>
  </sheets>
  <definedNames>
    <definedName name="_xlnm.Print_Titles" localSheetId="0">Payslip!$8:$8</definedName>
    <definedName name="RowTitleRegion1..C6.1">Payslip!$B$2</definedName>
    <definedName name="RowTitleRegion2..G4.1">Payslip!$F$2</definedName>
    <definedName name="RowTitleRegion3..H16.1">Payslip!$B$42</definedName>
    <definedName name="RowTitleRegion4..G17.1">Payslip!$B$43</definedName>
    <definedName name="RowTitleRegion5..H18.1">Payslip!$B$44</definedName>
    <definedName name="Title1">TimeCard[[#Headers],[Day]]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2" i="1" l="1"/>
  <c r="F42" i="1"/>
  <c r="F44" i="1" s="1"/>
  <c r="E42" i="1"/>
  <c r="E44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B40" i="1" s="1"/>
  <c r="C41" i="1"/>
  <c r="D42" i="1"/>
  <c r="D44" i="1" s="1"/>
  <c r="B41" i="1"/>
  <c r="H41" i="1"/>
  <c r="H40" i="1"/>
  <c r="B39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G44" i="1"/>
  <c r="H44" i="1" l="1"/>
  <c r="H10" i="1"/>
  <c r="H11" i="1"/>
  <c r="H12" i="1"/>
  <c r="H13" i="1"/>
  <c r="H14" i="1"/>
  <c r="H15" i="1"/>
  <c r="H9" i="1"/>
  <c r="B38" i="1"/>
  <c r="H42" i="1" l="1"/>
  <c r="B36" i="1"/>
  <c r="B37" i="1"/>
  <c r="B34" i="1"/>
  <c r="B35" i="1"/>
  <c r="B32" i="1"/>
  <c r="B33" i="1"/>
  <c r="B30" i="1"/>
  <c r="B31" i="1"/>
  <c r="B28" i="1"/>
  <c r="B29" i="1"/>
  <c r="B26" i="1"/>
  <c r="B27" i="1"/>
  <c r="B24" i="1"/>
  <c r="B25" i="1"/>
  <c r="B23" i="1"/>
  <c r="B21" i="1"/>
  <c r="B22" i="1"/>
  <c r="B20" i="1"/>
  <c r="B17" i="1"/>
  <c r="B18" i="1"/>
  <c r="B16" i="1"/>
  <c r="B19" i="1"/>
  <c r="B10" i="1" l="1"/>
  <c r="B11" i="1"/>
  <c r="B12" i="1"/>
  <c r="B13" i="1"/>
  <c r="B14" i="1"/>
  <c r="B15" i="1"/>
  <c r="B9" i="1"/>
</calcChain>
</file>

<file path=xl/sharedStrings.xml><?xml version="1.0" encoding="utf-8"?>
<sst xmlns="http://schemas.openxmlformats.org/spreadsheetml/2006/main" count="23" uniqueCount="21">
  <si>
    <t>Manager:</t>
  </si>
  <si>
    <t>Employee phone:</t>
  </si>
  <si>
    <t>Day</t>
  </si>
  <si>
    <t>Regular Hours</t>
  </si>
  <si>
    <t>Sick</t>
  </si>
  <si>
    <t>Vacation</t>
  </si>
  <si>
    <t>Total</t>
  </si>
  <si>
    <t>Total hours</t>
  </si>
  <si>
    <t>Total pay</t>
  </si>
  <si>
    <t>Rate per hour</t>
  </si>
  <si>
    <t>Date</t>
  </si>
  <si>
    <t>Employee e-mail:</t>
  </si>
  <si>
    <t>Employee signature</t>
  </si>
  <si>
    <t>Manager signature</t>
  </si>
  <si>
    <t xml:space="preserve">Overtime </t>
  </si>
  <si>
    <t>Employee</t>
  </si>
  <si>
    <t>Street Address</t>
  </si>
  <si>
    <t>Address 2</t>
  </si>
  <si>
    <t>City, ST  ZIP Code</t>
  </si>
  <si>
    <t>Payslip</t>
  </si>
  <si>
    <t>Month ending: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</si>
</sst>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[&lt;=9999999]###\-####;\(###\)\ ###\-####"/>
  </numFmts>
  <fonts count="10" x14ac:knownFonts="1">
    <font>
      <sz val="11"/>
      <color theme="1"/>
      <name val="Verdana"/>
      <family val="2"/>
      <scheme val="minor"/>
    </font>
    <font>
      <sz val="10"/>
      <color theme="1"/>
      <name val="Arial"/>
      <family val="2"/>
    </font>
    <font>
      <b/>
      <sz val="11"/>
      <color theme="1"/>
      <name val="Verdana"/>
      <family val="2"/>
      <scheme val="minor"/>
    </font>
    <font>
      <sz val="24"/>
      <color theme="9" tint="-0.24994659260841701"/>
      <name val="Verdana"/>
      <family val="2"/>
      <scheme val="major"/>
    </font>
    <font>
      <sz val="12"/>
      <color theme="2" tint="-0.749961851863155"/>
      <name val="Verdana"/>
      <family val="2"/>
      <scheme val="minor"/>
    </font>
    <font>
      <sz val="11"/>
      <color theme="2" tint="-0.749961851863155"/>
      <name val="Verdana"/>
      <family val="2"/>
      <scheme val="minor"/>
    </font>
    <font>
      <sz val="11"/>
      <color theme="1"/>
      <name val="Verdana"/>
      <family val="2"/>
      <scheme val="minor"/>
    </font>
    <font>
      <b/>
      <sz val="11"/>
      <color theme="0"/>
      <name val="Verdana"/>
      <family val="2"/>
      <scheme val="minor"/>
    </font>
    <font>
      <sz val="11"/>
      <color theme="0"/>
      <name val="Verdana"/>
      <family val="2"/>
      <scheme val="minor"/>
    </font>
    <font>
      <sz val="28"/>
      <color theme="0"/>
      <name val="Verdana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theme="2" tint="-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2" tint="-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4">
    <xf numFmtId="0" fontId="0" fillId="0" borderId="0">
      <alignment vertical="center" wrapText="1"/>
    </xf>
    <xf numFmtId="44" fontId="1" fillId="0" borderId="0" applyFont="0" applyFill="0" applyBorder="0" applyProtection="0">
      <alignment horizontal="center" vertical="center"/>
    </xf>
    <xf numFmtId="0" fontId="3" fillId="0" borderId="0" applyNumberFormat="0" applyFill="0" applyBorder="0" applyProtection="0">
      <alignment horizontal="right" vertical="top"/>
    </xf>
    <xf numFmtId="0" fontId="4" fillId="0" borderId="0" applyNumberFormat="0" applyFill="0" applyBorder="0" applyProtection="0">
      <alignment wrapText="1"/>
    </xf>
    <xf numFmtId="0" fontId="5" fillId="0" borderId="0" applyNumberFormat="0" applyFill="0" applyBorder="0" applyProtection="0">
      <alignment wrapText="1"/>
    </xf>
    <xf numFmtId="0" fontId="6" fillId="0" borderId="3" applyNumberFormat="0" applyFont="0" applyFill="0" applyAlignment="0" applyProtection="0"/>
    <xf numFmtId="0" fontId="6" fillId="0" borderId="2" applyNumberFormat="0" applyFont="0" applyAlignment="0" applyProtection="0"/>
    <xf numFmtId="0" fontId="2" fillId="2" borderId="4" applyNumberFormat="0" applyProtection="0">
      <alignment horizontal="left" vertical="center"/>
    </xf>
    <xf numFmtId="14" fontId="6" fillId="0" borderId="0" applyFont="0" applyFill="0" applyBorder="0">
      <alignment horizontal="left"/>
    </xf>
    <xf numFmtId="2" fontId="6" fillId="0" borderId="0" applyFont="0" applyFill="0" applyBorder="0">
      <alignment horizontal="center" vertical="center"/>
    </xf>
    <xf numFmtId="0" fontId="5" fillId="0" borderId="0" applyNumberFormat="0" applyFill="0" applyBorder="0" applyProtection="0">
      <alignment horizontal="left" wrapText="1"/>
    </xf>
    <xf numFmtId="0" fontId="5" fillId="0" borderId="0" applyNumberFormat="0" applyFill="0" applyBorder="0" applyProtection="0">
      <alignment horizontal="left" wrapText="1"/>
    </xf>
    <xf numFmtId="164" fontId="6" fillId="0" borderId="0" applyFont="0" applyFill="0" applyBorder="0">
      <alignment horizontal="left"/>
    </xf>
    <xf numFmtId="14" fontId="6" fillId="0" borderId="0" applyFont="0" applyFill="0" applyBorder="0" applyAlignment="0">
      <alignment vertical="center" wrapText="1"/>
    </xf>
  </cellStyleXfs>
  <cellXfs count="29">
    <xf numFmtId="0" fontId="0" fillId="0" borderId="0" xfId="0">
      <alignment vertical="center" wrapText="1"/>
    </xf>
    <xf numFmtId="0" fontId="4" fillId="0" borderId="0" xfId="3" applyBorder="1">
      <alignment wrapText="1"/>
    </xf>
    <xf numFmtId="0" fontId="5" fillId="0" borderId="0" xfId="4" applyFill="1" applyBorder="1">
      <alignment wrapText="1"/>
    </xf>
    <xf numFmtId="0" fontId="5" fillId="0" borderId="0" xfId="4" applyBorder="1">
      <alignment wrapText="1"/>
    </xf>
    <xf numFmtId="0" fontId="0" fillId="0" borderId="0" xfId="0" applyAlignment="1">
      <alignment horizontal="left" vertical="center" wrapText="1"/>
    </xf>
    <xf numFmtId="2" fontId="0" fillId="0" borderId="0" xfId="9" applyFont="1" applyFill="1" applyBorder="1">
      <alignment horizontal="center" vertical="center"/>
    </xf>
    <xf numFmtId="44" fontId="0" fillId="0" borderId="3" xfId="1" applyFont="1" applyBorder="1">
      <alignment horizontal="center" vertical="center"/>
    </xf>
    <xf numFmtId="0" fontId="5" fillId="0" borderId="1" xfId="4" applyBorder="1">
      <alignment wrapText="1"/>
    </xf>
    <xf numFmtId="14" fontId="0" fillId="0" borderId="2" xfId="8" applyFont="1" applyBorder="1">
      <alignment horizontal="left"/>
    </xf>
    <xf numFmtId="14" fontId="0" fillId="0" borderId="0" xfId="13" applyFont="1" applyFill="1" applyBorder="1" applyAlignment="1">
      <alignment horizontal="left" vertical="center"/>
    </xf>
    <xf numFmtId="0" fontId="2" fillId="0" borderId="8" xfId="7" applyFill="1" applyBorder="1">
      <alignment horizontal="left" vertical="center"/>
    </xf>
    <xf numFmtId="44" fontId="2" fillId="0" borderId="8" xfId="1" applyFont="1" applyFill="1" applyBorder="1">
      <alignment horizontal="center" vertical="center"/>
    </xf>
    <xf numFmtId="0" fontId="5" fillId="0" borderId="7" xfId="4" applyBorder="1">
      <alignment wrapText="1"/>
    </xf>
    <xf numFmtId="0" fontId="5" fillId="0" borderId="2" xfId="6" applyFont="1" applyAlignment="1">
      <alignment wrapText="1"/>
    </xf>
    <xf numFmtId="14" fontId="0" fillId="0" borderId="2" xfId="8" applyFont="1" applyBorder="1">
      <alignment horizontal="left"/>
    </xf>
    <xf numFmtId="0" fontId="0" fillId="0" borderId="2" xfId="6" applyFont="1" applyAlignment="1">
      <alignment vertical="center" wrapText="1"/>
    </xf>
    <xf numFmtId="0" fontId="5" fillId="0" borderId="2" xfId="10" applyBorder="1">
      <alignment horizontal="left" wrapText="1"/>
    </xf>
    <xf numFmtId="0" fontId="4" fillId="0" borderId="2" xfId="6" applyFont="1" applyAlignment="1">
      <alignment wrapText="1"/>
    </xf>
    <xf numFmtId="164" fontId="5" fillId="0" borderId="2" xfId="12" applyFont="1" applyBorder="1">
      <alignment horizontal="left"/>
    </xf>
    <xf numFmtId="0" fontId="8" fillId="3" borderId="0" xfId="0" applyFont="1" applyFill="1">
      <alignment vertical="center" wrapText="1"/>
    </xf>
    <xf numFmtId="0" fontId="8" fillId="3" borderId="0" xfId="0" applyFont="1" applyFill="1" applyAlignment="1">
      <alignment horizontal="center" vertical="center" wrapText="1"/>
    </xf>
    <xf numFmtId="44" fontId="2" fillId="4" borderId="4" xfId="1" applyFont="1" applyFill="1" applyBorder="1">
      <alignment horizontal="center" vertical="center"/>
    </xf>
    <xf numFmtId="44" fontId="7" fillId="5" borderId="4" xfId="1" applyFont="1" applyFill="1" applyBorder="1">
      <alignment horizontal="center" vertical="center"/>
    </xf>
    <xf numFmtId="0" fontId="9" fillId="3" borderId="0" xfId="2" applyFont="1" applyFill="1">
      <alignment horizontal="right" vertical="top"/>
    </xf>
    <xf numFmtId="0" fontId="7" fillId="3" borderId="5" xfId="7" applyFont="1" applyFill="1" applyBorder="1">
      <alignment horizontal="left" vertical="center"/>
    </xf>
    <xf numFmtId="0" fontId="7" fillId="3" borderId="6" xfId="7" applyFont="1" applyFill="1" applyBorder="1">
      <alignment horizontal="left" vertical="center"/>
    </xf>
    <xf numFmtId="0" fontId="7" fillId="3" borderId="4" xfId="7" applyFont="1" applyFill="1">
      <alignment horizontal="left" vertical="center"/>
    </xf>
    <xf numFmtId="44" fontId="7" fillId="3" borderId="4" xfId="1" applyFont="1" applyFill="1" applyBorder="1">
      <alignment horizontal="center" vertical="center"/>
    </xf>
    <xf numFmtId="2" fontId="8" fillId="3" borderId="4" xfId="9" applyFont="1" applyFill="1" applyBorder="1">
      <alignment horizontal="center" vertical="center"/>
    </xf>
  </cellXfs>
  <cellStyles count="14">
    <cellStyle name="Currency" xfId="1" builtinId="4" customBuiltin="1"/>
    <cellStyle name="Date" xfId="13" xr:uid="{00000000-0005-0000-0000-000001000000}"/>
    <cellStyle name="Followed Hyperlink" xfId="11" builtinId="9" customBuiltin="1"/>
    <cellStyle name="Heading 1" xfId="3" builtinId="16" customBuiltin="1"/>
    <cellStyle name="Heading 2" xfId="4" builtinId="17" customBuiltin="1"/>
    <cellStyle name="Hours" xfId="9" xr:uid="{00000000-0005-0000-0000-000005000000}"/>
    <cellStyle name="Hyperlink" xfId="10" builtinId="8" customBuiltin="1"/>
    <cellStyle name="Input" xfId="5" builtinId="20" customBuiltin="1"/>
    <cellStyle name="Normal" xfId="0" builtinId="0" customBuiltin="1"/>
    <cellStyle name="Note" xfId="6" builtinId="10" customBuiltin="1"/>
    <cellStyle name="Phone" xfId="12" xr:uid="{00000000-0005-0000-0000-00000A000000}"/>
    <cellStyle name="Title" xfId="2" builtinId="15" customBuiltin="1"/>
    <cellStyle name="Total" xfId="7" builtinId="25" customBuiltin="1"/>
    <cellStyle name="Week Ending Date" xfId="8" xr:uid="{00000000-0005-0000-0000-00000D000000}"/>
  </cellStyles>
  <dxfs count="11">
    <dxf>
      <font>
        <strike val="0"/>
        <outline val="0"/>
        <shadow val="0"/>
        <u val="none"/>
        <vertAlign val="baseline"/>
        <sz val="11"/>
        <color theme="0"/>
        <name val="Verdana"/>
        <family val="2"/>
        <scheme val="minor"/>
      </font>
      <fill>
        <patternFill patternType="solid">
          <fgColor indexed="64"/>
          <bgColor theme="1" tint="0.3499862666707357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i val="0"/>
        <color theme="1"/>
      </font>
    </dxf>
    <dxf>
      <font>
        <b/>
        <i val="0"/>
        <color theme="1"/>
      </font>
      <fill>
        <patternFill>
          <bgColor theme="9" tint="0.39994506668294322"/>
        </patternFill>
      </fill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/>
      </border>
    </dxf>
    <dxf>
      <font>
        <b/>
        <i val="0"/>
        <color theme="0"/>
      </font>
      <fill>
        <patternFill patternType="solid">
          <fgColor theme="9"/>
          <bgColor theme="9" tint="-0.499984740745262"/>
        </patternFill>
      </fill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/>
      </border>
    </dxf>
    <dxf>
      <font>
        <color theme="1"/>
      </font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ime Card">
    <tableStyle name="Time Card" pivot="0" count="5" xr9:uid="{00000000-0011-0000-FFFF-FFFF00000000}">
      <tableStyleElement type="wholeTable" dxfId="10"/>
      <tableStyleElement type="headerRow" dxfId="9"/>
      <tableStyleElement type="totalRow" dxfId="8"/>
      <tableStyleElement type="firstColumn" dxfId="7"/>
      <tableStyleElement type="firstRowStripe" dxfId="6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imeCard" displayName="TimeCard" ref="B8:H41" headerRowDxfId="0">
  <autoFilter ref="B8:H41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Day" totalsRowLabel="Total hours" totalsRowDxfId="5">
      <calculatedColumnFormula>IFERROR(TEXT(TimeCard[[#This Row],[Date]],"aaaa"), "")</calculatedColumnFormula>
    </tableColumn>
    <tableColumn id="2" xr3:uid="{00000000-0010-0000-0000-000002000000}" name="Date" dataCellStyle="Date">
      <calculatedColumnFormula>IFERROR(IF($C$6=0,"",$C$6-6), "")</calculatedColumnFormula>
    </tableColumn>
    <tableColumn id="3" xr3:uid="{00000000-0010-0000-0000-000003000000}" name="Regular Hours" totalsRowFunction="custom" dataDxfId="4">
      <totalsRowFormula>SUM(D9:D41)</totalsRowFormula>
    </tableColumn>
    <tableColumn id="4" xr3:uid="{00000000-0010-0000-0000-000004000000}" name="Overtime " totalsRowFunction="custom" dataDxfId="3">
      <totalsRowFormula>SUM(E9:E41)</totalsRowFormula>
    </tableColumn>
    <tableColumn id="5" xr3:uid="{00000000-0010-0000-0000-000005000000}" name="Sick" totalsRowFunction="custom" dataDxfId="2">
      <totalsRowFormula>SUM(F9:F41)</totalsRowFormula>
    </tableColumn>
    <tableColumn id="6" xr3:uid="{00000000-0010-0000-0000-000006000000}" name="Vacation" totalsRowFunction="custom" dataDxfId="1">
      <totalsRowFormula>SUM(G9:G41)</totalsRowFormula>
    </tableColumn>
    <tableColumn id="7" xr3:uid="{00000000-0010-0000-0000-000007000000}" name="Total" totalsRowFunction="sum">
      <calculatedColumnFormula>IFERROR(IF(SUM(D9:G9)&gt;24,"Total &gt; 24 hours.",SUM(D9:G9)), "")</calculatedColumnFormula>
    </tableColumn>
  </tableColumns>
  <tableStyleInfo name="TableStyleLight15" showFirstColumn="1" showLastColumn="0" showRowStripes="1" showColumnStripes="0"/>
  <extLst>
    <ext xmlns:x14="http://schemas.microsoft.com/office/spreadsheetml/2009/9/main" uri="{504A1905-F514-4f6f-8877-14C23A59335A}">
      <x14:table altTextSummary="Enter Regular, Overtime, Sick, and Vacation hours for the day and date in column B and C in this table. Total Hours and Total Pay are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spect">
  <a:themeElements>
    <a:clrScheme name="Currency">
      <a:dk1>
        <a:sysClr val="windowText" lastClr="000000"/>
      </a:dk1>
      <a:lt1>
        <a:sysClr val="window" lastClr="FFFFFF"/>
      </a:lt1>
      <a:dk2>
        <a:srgbClr val="4A606E"/>
      </a:dk2>
      <a:lt2>
        <a:srgbClr val="D1E1E3"/>
      </a:lt2>
      <a:accent1>
        <a:srgbClr val="79B5B0"/>
      </a:accent1>
      <a:accent2>
        <a:srgbClr val="B4BC4C"/>
      </a:accent2>
      <a:accent3>
        <a:srgbClr val="B77851"/>
      </a:accent3>
      <a:accent4>
        <a:srgbClr val="776A5B"/>
      </a:accent4>
      <a:accent5>
        <a:srgbClr val="B6AD76"/>
      </a:accent5>
      <a:accent6>
        <a:srgbClr val="95AEB1"/>
      </a:accent6>
      <a:hlink>
        <a:srgbClr val="3ECCED"/>
      </a:hlink>
      <a:folHlink>
        <a:srgbClr val="2C6C93"/>
      </a:folHlink>
    </a:clrScheme>
    <a:fontScheme name="Aspect">
      <a:majorFont>
        <a:latin typeface="Verdana"/>
        <a:ea typeface=""/>
        <a:cs typeface=""/>
        <a:font script="Jpan" typeface="ＭＳ ゴシック"/>
        <a:font script="Hang" typeface="굴림"/>
        <a:font script="Hans" typeface="黑体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ajorFont>
      <a:minorFont>
        <a:latin typeface="Verdana"/>
        <a:ea typeface=""/>
        <a:cs typeface=""/>
        <a:font script="Jpan" typeface="ＭＳ ゴシック"/>
        <a:font script="Hang" typeface="굴림"/>
        <a:font script="Hans" typeface="宋体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500" cap="flat" cmpd="sng" algn="ctr">
          <a:solidFill>
            <a:schemeClr val="phClr">
              <a:satMod val="150000"/>
            </a:schemeClr>
          </a:solidFill>
          <a:prstDash val="solid"/>
        </a:ln>
        <a:ln w="50800" cap="flat" cmpd="thickThin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5000"/>
                <a:satMod val="150000"/>
              </a:schemeClr>
            </a:gs>
            <a:gs pos="35000">
              <a:schemeClr val="phClr">
                <a:shade val="70000"/>
                <a:satMod val="155000"/>
              </a:schemeClr>
            </a:gs>
            <a:gs pos="100000">
              <a:schemeClr val="phClr">
                <a:tint val="9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0"/>
                <a:satMod val="350000"/>
              </a:schemeClr>
              <a:schemeClr val="phClr">
                <a:tint val="80000"/>
              </a:schemeClr>
            </a:duotone>
          </a:blip>
          <a:tile tx="0" ty="0" sx="75000" sy="75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  <pageSetUpPr autoPageBreaks="0" fitToPage="1"/>
  </sheetPr>
  <dimension ref="B1:H49"/>
  <sheetViews>
    <sheetView showGridLines="0" showZeros="0" tabSelected="1" zoomScale="90" zoomScaleNormal="90" zoomScalePageLayoutView="80" workbookViewId="0">
      <selection activeCell="G15" sqref="G15"/>
    </sheetView>
  </sheetViews>
  <sheetFormatPr defaultColWidth="7.296875" defaultRowHeight="30" customHeight="1" x14ac:dyDescent="0.2"/>
  <cols>
    <col min="1" max="1" width="2.69921875" customWidth="1"/>
    <col min="2" max="3" width="15.69921875" customWidth="1"/>
    <col min="4" max="8" width="19.69921875" customWidth="1"/>
    <col min="9" max="9" width="2.69921875" customWidth="1"/>
  </cols>
  <sheetData>
    <row r="1" spans="2:8" ht="65.099999999999994" customHeight="1" x14ac:dyDescent="0.2">
      <c r="B1" s="23" t="s">
        <v>19</v>
      </c>
      <c r="C1" s="23"/>
      <c r="D1" s="23"/>
      <c r="E1" s="23"/>
      <c r="F1" s="23"/>
      <c r="G1" s="23"/>
      <c r="H1" s="23"/>
    </row>
    <row r="2" spans="2:8" ht="30" customHeight="1" x14ac:dyDescent="0.2">
      <c r="B2" s="1" t="s">
        <v>15</v>
      </c>
      <c r="C2" s="17"/>
      <c r="D2" s="17"/>
      <c r="F2" s="1" t="s">
        <v>0</v>
      </c>
      <c r="G2" s="17"/>
      <c r="H2" s="17"/>
    </row>
    <row r="3" spans="2:8" ht="30" customHeight="1" x14ac:dyDescent="0.2">
      <c r="B3" s="2" t="s">
        <v>16</v>
      </c>
      <c r="C3" s="13"/>
      <c r="D3" s="13"/>
      <c r="F3" s="3" t="s">
        <v>1</v>
      </c>
      <c r="G3" s="18"/>
      <c r="H3" s="18"/>
    </row>
    <row r="4" spans="2:8" ht="30" customHeight="1" x14ac:dyDescent="0.2">
      <c r="B4" s="2" t="s">
        <v>17</v>
      </c>
      <c r="C4" s="13"/>
      <c r="D4" s="13"/>
      <c r="F4" s="3" t="s">
        <v>11</v>
      </c>
      <c r="G4" s="16"/>
      <c r="H4" s="13"/>
    </row>
    <row r="5" spans="2:8" ht="30" customHeight="1" x14ac:dyDescent="0.2">
      <c r="B5" s="2" t="s">
        <v>18</v>
      </c>
      <c r="C5" s="13"/>
      <c r="D5" s="13"/>
    </row>
    <row r="6" spans="2:8" ht="45" customHeight="1" x14ac:dyDescent="0.2">
      <c r="B6" s="3" t="s">
        <v>20</v>
      </c>
      <c r="C6" s="14">
        <v>44985</v>
      </c>
      <c r="D6" s="14"/>
    </row>
    <row r="7" spans="2:8" ht="15" customHeight="1" x14ac:dyDescent="0.2"/>
    <row r="8" spans="2:8" ht="30" customHeight="1" x14ac:dyDescent="0.2">
      <c r="B8" s="19" t="s">
        <v>2</v>
      </c>
      <c r="C8" s="19" t="s">
        <v>10</v>
      </c>
      <c r="D8" s="20" t="s">
        <v>3</v>
      </c>
      <c r="E8" s="20" t="s">
        <v>14</v>
      </c>
      <c r="F8" s="20" t="s">
        <v>4</v>
      </c>
      <c r="G8" s="20" t="s">
        <v>5</v>
      </c>
      <c r="H8" s="20" t="s">
        <v>6</v>
      </c>
    </row>
    <row r="9" spans="2:8" ht="30" customHeight="1" x14ac:dyDescent="0.2">
      <c r="B9" s="4" t="str">
        <f>IFERROR(TEXT(TimeCard[[#This Row],[Date]],"aaaa"), "")</f>
        <v>Sunday</v>
      </c>
      <c r="C9" s="9">
        <f>IFERROR(IF($C$6=0,"",$C$6-30), "")</f>
        <v>44955</v>
      </c>
      <c r="D9" s="5"/>
      <c r="E9" s="5"/>
      <c r="F9" s="5"/>
      <c r="G9" s="5"/>
      <c r="H9" s="5">
        <f>IFERROR(IF(SUM(D9:G9)&gt;24,"Total &gt; 24 hours.",SUM(D9:G9)), "")</f>
        <v>0</v>
      </c>
    </row>
    <row r="10" spans="2:8" ht="30" customHeight="1" x14ac:dyDescent="0.2">
      <c r="B10" s="4" t="str">
        <f>IFERROR(TEXT(TimeCard[[#This Row],[Date]],"aaaa"), "")</f>
        <v>Monday</v>
      </c>
      <c r="C10" s="9">
        <f>IFERROR(IF($C$6=0,"",$C$6-29), "")</f>
        <v>44956</v>
      </c>
      <c r="D10" s="5"/>
      <c r="E10" s="5"/>
      <c r="F10" s="5"/>
      <c r="G10" s="5"/>
      <c r="H10" s="5">
        <f t="shared" ref="H10:H15" si="0">IFERROR(IF(SUM(D10:G10)&gt;24,"Total &gt; 24 hours.",SUM(D10:G10)), "")</f>
        <v>0</v>
      </c>
    </row>
    <row r="11" spans="2:8" ht="30" customHeight="1" x14ac:dyDescent="0.2">
      <c r="B11" s="4" t="str">
        <f>IFERROR(TEXT(TimeCard[[#This Row],[Date]],"aaaa"), "")</f>
        <v>Tuesday</v>
      </c>
      <c r="C11" s="9">
        <f>IFERROR(IF($C$6=0,"",$C$6-28), "")</f>
        <v>44957</v>
      </c>
      <c r="D11" s="5"/>
      <c r="E11" s="5"/>
      <c r="F11" s="5"/>
      <c r="G11" s="5"/>
      <c r="H11" s="5">
        <f t="shared" si="0"/>
        <v>0</v>
      </c>
    </row>
    <row r="12" spans="2:8" ht="30" customHeight="1" x14ac:dyDescent="0.2">
      <c r="B12" s="4" t="str">
        <f>IFERROR(TEXT(TimeCard[[#This Row],[Date]],"aaaa"), "")</f>
        <v>Wednesday</v>
      </c>
      <c r="C12" s="9">
        <f>IFERROR(IF($C$6=0,"",$C$6-27), "")</f>
        <v>44958</v>
      </c>
      <c r="D12" s="5">
        <v>8</v>
      </c>
      <c r="E12" s="5">
        <v>2</v>
      </c>
      <c r="F12" s="5"/>
      <c r="G12" s="5"/>
      <c r="H12" s="5">
        <f t="shared" si="0"/>
        <v>10</v>
      </c>
    </row>
    <row r="13" spans="2:8" ht="30" customHeight="1" x14ac:dyDescent="0.2">
      <c r="B13" s="4" t="str">
        <f>IFERROR(TEXT(TimeCard[[#This Row],[Date]],"aaaa"), "")</f>
        <v>Thursday</v>
      </c>
      <c r="C13" s="9">
        <f>IFERROR(IF($C$6=0,"",$C$6-26), "")</f>
        <v>44959</v>
      </c>
      <c r="D13" s="5">
        <v>0</v>
      </c>
      <c r="E13" s="5"/>
      <c r="F13" s="5">
        <v>1</v>
      </c>
      <c r="G13" s="5"/>
      <c r="H13" s="5">
        <f t="shared" si="0"/>
        <v>1</v>
      </c>
    </row>
    <row r="14" spans="2:8" ht="30" customHeight="1" x14ac:dyDescent="0.2">
      <c r="B14" s="4" t="str">
        <f>IFERROR(TEXT(TimeCard[[#This Row],[Date]],"aaaa"), "")</f>
        <v>Friday</v>
      </c>
      <c r="C14" s="9">
        <f>IFERROR(IF($C$6=0,"",$C$6-25), "")</f>
        <v>44960</v>
      </c>
      <c r="D14" s="5"/>
      <c r="E14" s="5"/>
      <c r="F14" s="5"/>
      <c r="G14" s="5">
        <v>1</v>
      </c>
      <c r="H14" s="5">
        <f t="shared" si="0"/>
        <v>1</v>
      </c>
    </row>
    <row r="15" spans="2:8" ht="30" customHeight="1" x14ac:dyDescent="0.2">
      <c r="B15" s="4" t="str">
        <f>IFERROR(TEXT(TimeCard[[#This Row],[Date]],"aaaa"), "")</f>
        <v>Saturday</v>
      </c>
      <c r="C15" s="9">
        <f>IFERROR(IF($C$6=0,"",$C$6-24), "")</f>
        <v>44961</v>
      </c>
      <c r="D15" s="5"/>
      <c r="E15" s="5"/>
      <c r="F15" s="5"/>
      <c r="G15" s="5"/>
      <c r="H15" s="5">
        <f t="shared" si="0"/>
        <v>0</v>
      </c>
    </row>
    <row r="16" spans="2:8" ht="30" customHeight="1" x14ac:dyDescent="0.2">
      <c r="B16" s="4" t="str">
        <f>IFERROR(TEXT(TimeCard[[#This Row],[Date]],"aaaa"), "")</f>
        <v>Sunday</v>
      </c>
      <c r="C16" s="9">
        <f>IFERROR(IF($C$6=0,"",$C$6-23), "")</f>
        <v>44962</v>
      </c>
      <c r="D16" s="5"/>
      <c r="E16" s="5"/>
      <c r="F16" s="5"/>
      <c r="G16" s="5"/>
      <c r="H16" s="5">
        <f>IFERROR(IF(SUM(D16:G16)&gt;24,"Total &gt; 24 hours.",SUM(D16:G16)), "")</f>
        <v>0</v>
      </c>
    </row>
    <row r="17" spans="2:8" ht="30" customHeight="1" x14ac:dyDescent="0.2">
      <c r="B17" s="4" t="str">
        <f>IFERROR(TEXT(TimeCard[[#This Row],[Date]],"aaaa"), "")</f>
        <v>Monday</v>
      </c>
      <c r="C17" s="9">
        <f>IFERROR(IF($C$6=0,"",$C$6-22), "")</f>
        <v>44963</v>
      </c>
      <c r="D17" s="5"/>
      <c r="E17" s="5"/>
      <c r="F17" s="5"/>
      <c r="G17" s="5"/>
      <c r="H17" s="5">
        <f>IFERROR(IF(SUM(D17:G17)&gt;24,"Total &gt; 24 hours.",SUM(D17:G17)), "")</f>
        <v>0</v>
      </c>
    </row>
    <row r="18" spans="2:8" ht="30" customHeight="1" x14ac:dyDescent="0.2">
      <c r="B18" s="4" t="str">
        <f>IFERROR(TEXT(TimeCard[[#This Row],[Date]],"aaaa"), "")</f>
        <v>Tuesday</v>
      </c>
      <c r="C18" s="9">
        <f>IFERROR(IF($C$6=0,"",$C$6-21), "")</f>
        <v>44964</v>
      </c>
      <c r="D18" s="5"/>
      <c r="E18" s="5"/>
      <c r="F18" s="5"/>
      <c r="G18" s="5"/>
      <c r="H18" s="5">
        <f>IFERROR(IF(SUM(D18:G18)&gt;24,"Total &gt; 24 hours.",SUM(D18:G18)), "")</f>
        <v>0</v>
      </c>
    </row>
    <row r="19" spans="2:8" ht="30" customHeight="1" x14ac:dyDescent="0.2">
      <c r="B19" s="4" t="str">
        <f>IFERROR(TEXT(TimeCard[[#This Row],[Date]],"aaaa"), "")</f>
        <v>Wednesday</v>
      </c>
      <c r="C19" s="9">
        <f>IFERROR(IF($C$6=0,"",$C$6-20), "")</f>
        <v>44965</v>
      </c>
      <c r="D19" s="5"/>
      <c r="E19" s="5"/>
      <c r="F19" s="5"/>
      <c r="G19" s="5"/>
      <c r="H19" s="5">
        <f>IFERROR(IF(SUM(D19:G19)&gt;24,"Total &gt; 24 hours.",SUM(D19:G19)), "")</f>
        <v>0</v>
      </c>
    </row>
    <row r="20" spans="2:8" ht="30" customHeight="1" x14ac:dyDescent="0.2">
      <c r="B20" s="4" t="str">
        <f>IFERROR(TEXT(TimeCard[[#This Row],[Date]],"aaaa"), "")</f>
        <v>Thursday</v>
      </c>
      <c r="C20" s="9">
        <f>IFERROR(IF($C$6=0,"",$C$6-19), "")</f>
        <v>44966</v>
      </c>
      <c r="D20" s="5"/>
      <c r="E20" s="5"/>
      <c r="F20" s="5"/>
      <c r="G20" s="5"/>
      <c r="H20" s="5">
        <f>IFERROR(IF(SUM(D20:G20)&gt;24,"Total &gt; 24 hours.",SUM(D20:G20)), "")</f>
        <v>0</v>
      </c>
    </row>
    <row r="21" spans="2:8" ht="30" customHeight="1" x14ac:dyDescent="0.2">
      <c r="B21" s="4" t="str">
        <f>IFERROR(TEXT(TimeCard[[#This Row],[Date]],"aaaa"), "")</f>
        <v>Friday</v>
      </c>
      <c r="C21" s="9">
        <f>IFERROR(IF($C$6=0,"",$C$6-18), "")</f>
        <v>44967</v>
      </c>
      <c r="D21" s="5"/>
      <c r="E21" s="5"/>
      <c r="F21" s="5"/>
      <c r="G21" s="5"/>
      <c r="H21" s="5">
        <f>IFERROR(IF(SUM(D21:G21)&gt;24,"Total &gt; 24 hours.",SUM(D21:G21)), "")</f>
        <v>0</v>
      </c>
    </row>
    <row r="22" spans="2:8" ht="30" customHeight="1" x14ac:dyDescent="0.2">
      <c r="B22" s="4" t="str">
        <f>IFERROR(TEXT(TimeCard[[#This Row],[Date]],"aaaa"), "")</f>
        <v>Saturday</v>
      </c>
      <c r="C22" s="9">
        <f>IFERROR(IF($C$6=0,"",$C$6-17), "")</f>
        <v>44968</v>
      </c>
      <c r="D22" s="5"/>
      <c r="E22" s="5"/>
      <c r="F22" s="5"/>
      <c r="G22" s="5"/>
      <c r="H22" s="5">
        <f>IFERROR(IF(SUM(D22:G22)&gt;24,"Total &gt; 24 hours.",SUM(D22:G22)), "")</f>
        <v>0</v>
      </c>
    </row>
    <row r="23" spans="2:8" ht="30" customHeight="1" x14ac:dyDescent="0.2">
      <c r="B23" s="4" t="str">
        <f>IFERROR(TEXT(TimeCard[[#This Row],[Date]],"aaaa"), "")</f>
        <v>Sunday</v>
      </c>
      <c r="C23" s="9">
        <f>IFERROR(IF($C$6=0,"",$C$6-16), "")</f>
        <v>44969</v>
      </c>
      <c r="D23" s="5"/>
      <c r="E23" s="5"/>
      <c r="F23" s="5"/>
      <c r="G23" s="5"/>
      <c r="H23" s="5">
        <f>IFERROR(IF(SUM(D23:G23)&gt;24,"Total &gt; 24 hours.",SUM(D23:G23)), "")</f>
        <v>0</v>
      </c>
    </row>
    <row r="24" spans="2:8" ht="30" customHeight="1" x14ac:dyDescent="0.2">
      <c r="B24" s="4" t="str">
        <f>IFERROR(TEXT(TimeCard[[#This Row],[Date]],"aaaa"), "")</f>
        <v>Monday</v>
      </c>
      <c r="C24" s="9">
        <f>IFERROR(IF($C$6=0,"",$C$6-15), "")</f>
        <v>44970</v>
      </c>
      <c r="D24" s="5"/>
      <c r="E24" s="5"/>
      <c r="F24" s="5"/>
      <c r="G24" s="5"/>
      <c r="H24" s="5">
        <f>IFERROR(IF(SUM(D24:G24)&gt;24,"Total &gt; 24 hours.",SUM(D24:G24)), "")</f>
        <v>0</v>
      </c>
    </row>
    <row r="25" spans="2:8" ht="30" customHeight="1" x14ac:dyDescent="0.2">
      <c r="B25" s="4" t="str">
        <f>IFERROR(TEXT(TimeCard[[#This Row],[Date]],"aaaa"), "")</f>
        <v>Tuesday</v>
      </c>
      <c r="C25" s="9">
        <f>IFERROR(IF($C$6=0,"",$C$6-14), "")</f>
        <v>44971</v>
      </c>
      <c r="D25" s="5"/>
      <c r="E25" s="5"/>
      <c r="F25" s="5"/>
      <c r="G25" s="5"/>
      <c r="H25" s="5">
        <f>IFERROR(IF(SUM(D25:G25)&gt;24,"Total &gt; 24 hours.",SUM(D25:G25)), "")</f>
        <v>0</v>
      </c>
    </row>
    <row r="26" spans="2:8" ht="30" customHeight="1" x14ac:dyDescent="0.2">
      <c r="B26" s="4" t="str">
        <f>IFERROR(TEXT(TimeCard[[#This Row],[Date]],"aaaa"), "")</f>
        <v>Wednesday</v>
      </c>
      <c r="C26" s="9">
        <f>IFERROR(IF($C$6=0,"",$C$6-13), "")</f>
        <v>44972</v>
      </c>
      <c r="D26" s="5"/>
      <c r="E26" s="5"/>
      <c r="F26" s="5"/>
      <c r="G26" s="5"/>
      <c r="H26" s="5">
        <f>IFERROR(IF(SUM(D26:G26)&gt;24,"Total &gt; 24 hours.",SUM(D26:G26)), "")</f>
        <v>0</v>
      </c>
    </row>
    <row r="27" spans="2:8" ht="30" customHeight="1" x14ac:dyDescent="0.2">
      <c r="B27" s="4" t="str">
        <f>IFERROR(TEXT(TimeCard[[#This Row],[Date]],"aaaa"), "")</f>
        <v>Thursday</v>
      </c>
      <c r="C27" s="9">
        <f>IFERROR(IF($C$6=0,"",$C$6-12), "")</f>
        <v>44973</v>
      </c>
      <c r="D27" s="5"/>
      <c r="E27" s="5"/>
      <c r="F27" s="5"/>
      <c r="G27" s="5"/>
      <c r="H27" s="5">
        <f>IFERROR(IF(SUM(D27:G27)&gt;24,"Total &gt; 24 hours.",SUM(D27:G27)), "")</f>
        <v>0</v>
      </c>
    </row>
    <row r="28" spans="2:8" ht="30" customHeight="1" x14ac:dyDescent="0.2">
      <c r="B28" s="4" t="str">
        <f>IFERROR(TEXT(TimeCard[[#This Row],[Date]],"aaaa"), "")</f>
        <v>Friday</v>
      </c>
      <c r="C28" s="9">
        <f>IFERROR(IF($C$6=0,"",$C$6-11), "")</f>
        <v>44974</v>
      </c>
      <c r="D28" s="5"/>
      <c r="E28" s="5"/>
      <c r="F28" s="5"/>
      <c r="G28" s="5"/>
      <c r="H28" s="5">
        <f>IFERROR(IF(SUM(D28:G28)&gt;24,"Total &gt; 24 hours.",SUM(D28:G28)), "")</f>
        <v>0</v>
      </c>
    </row>
    <row r="29" spans="2:8" ht="30" customHeight="1" x14ac:dyDescent="0.2">
      <c r="B29" s="4" t="str">
        <f>IFERROR(TEXT(TimeCard[[#This Row],[Date]],"aaaa"), "")</f>
        <v>Thursday</v>
      </c>
      <c r="C29" s="9">
        <f>IFERROR(IF($C$6=0,"",$C$6-12), "")</f>
        <v>44973</v>
      </c>
      <c r="D29" s="5"/>
      <c r="E29" s="5"/>
      <c r="F29" s="5"/>
      <c r="G29" s="5"/>
      <c r="H29" s="5">
        <f>IFERROR(IF(SUM(D29:G29)&gt;24,"Total &gt; 24 hours.",SUM(D29:G29)), "")</f>
        <v>0</v>
      </c>
    </row>
    <row r="30" spans="2:8" ht="30" customHeight="1" x14ac:dyDescent="0.2">
      <c r="B30" s="4" t="str">
        <f>IFERROR(TEXT(TimeCard[[#This Row],[Date]],"aaaa"), "")</f>
        <v>Friday</v>
      </c>
      <c r="C30" s="9">
        <f>IFERROR(IF($C$6=0,"",$C$6-11), "")</f>
        <v>44974</v>
      </c>
      <c r="D30" s="5"/>
      <c r="E30" s="5"/>
      <c r="F30" s="5"/>
      <c r="G30" s="5"/>
      <c r="H30" s="5">
        <f>IFERROR(IF(SUM(D30:G30)&gt;24,"Total &gt; 24 hours.",SUM(D30:G30)), "")</f>
        <v>0</v>
      </c>
    </row>
    <row r="31" spans="2:8" ht="30" customHeight="1" x14ac:dyDescent="0.2">
      <c r="B31" s="4" t="str">
        <f>IFERROR(TEXT(TimeCard[[#This Row],[Date]],"aaaa"), "")</f>
        <v>Saturday</v>
      </c>
      <c r="C31" s="9">
        <f>IFERROR(IF($C$6=0,"",$C$6-10), "")</f>
        <v>44975</v>
      </c>
      <c r="D31" s="5"/>
      <c r="E31" s="5"/>
      <c r="F31" s="5"/>
      <c r="G31" s="5"/>
      <c r="H31" s="5">
        <f>IFERROR(IF(SUM(D31:G31)&gt;24,"Total &gt; 24 hours.",SUM(D31:G31)), "")</f>
        <v>0</v>
      </c>
    </row>
    <row r="32" spans="2:8" ht="30" customHeight="1" x14ac:dyDescent="0.2">
      <c r="B32" s="4" t="str">
        <f>IFERROR(TEXT(TimeCard[[#This Row],[Date]],"aaaa"), "")</f>
        <v>Sunday</v>
      </c>
      <c r="C32" s="9">
        <f>IFERROR(IF($C$6=0,"",$C$6-9), "")</f>
        <v>44976</v>
      </c>
      <c r="D32" s="5"/>
      <c r="E32" s="5"/>
      <c r="F32" s="5"/>
      <c r="G32" s="5"/>
      <c r="H32" s="5">
        <f>IFERROR(IF(SUM(D32:G32)&gt;24,"Total &gt; 24 hours.",SUM(D32:G32)), "")</f>
        <v>0</v>
      </c>
    </row>
    <row r="33" spans="2:8" ht="30" customHeight="1" x14ac:dyDescent="0.2">
      <c r="B33" s="4" t="str">
        <f>IFERROR(TEXT(TimeCard[[#This Row],[Date]],"aaaa"), "")</f>
        <v>Monday</v>
      </c>
      <c r="C33" s="9">
        <f>IFERROR(IF($C$6=0,"",$C$6-8), "")</f>
        <v>44977</v>
      </c>
      <c r="D33" s="5"/>
      <c r="E33" s="5"/>
      <c r="F33" s="5"/>
      <c r="G33" s="5"/>
      <c r="H33" s="5">
        <f>IFERROR(IF(SUM(D33:G33)&gt;24,"Total &gt; 24 hours.",SUM(D33:G33)), "")</f>
        <v>0</v>
      </c>
    </row>
    <row r="34" spans="2:8" ht="30" customHeight="1" x14ac:dyDescent="0.2">
      <c r="B34" s="4" t="str">
        <f>IFERROR(TEXT(TimeCard[[#This Row],[Date]],"aaaa"), "")</f>
        <v>Tuesday</v>
      </c>
      <c r="C34" s="9">
        <f>IFERROR(IF($C$6=0,"",$C$6-7), "")</f>
        <v>44978</v>
      </c>
      <c r="D34" s="5"/>
      <c r="E34" s="5"/>
      <c r="F34" s="5"/>
      <c r="G34" s="5"/>
      <c r="H34" s="5">
        <f>IFERROR(IF(SUM(D34:G34)&gt;24,"Total &gt; 24 hours.",SUM(D34:G34)), "")</f>
        <v>0</v>
      </c>
    </row>
    <row r="35" spans="2:8" ht="30" customHeight="1" x14ac:dyDescent="0.2">
      <c r="B35" s="4" t="str">
        <f>IFERROR(TEXT(TimeCard[[#This Row],[Date]],"aaaa"), "")</f>
        <v>Wednesday</v>
      </c>
      <c r="C35" s="9">
        <f>IFERROR(IF($C$6=0,"",$C$6-6), "")</f>
        <v>44979</v>
      </c>
      <c r="D35" s="5"/>
      <c r="E35" s="5"/>
      <c r="F35" s="5"/>
      <c r="G35" s="5"/>
      <c r="H35" s="5">
        <f>IFERROR(IF(SUM(D35:G35)&gt;24,"Total &gt; 24 hours.",SUM(D35:G35)), "")</f>
        <v>0</v>
      </c>
    </row>
    <row r="36" spans="2:8" ht="30" customHeight="1" x14ac:dyDescent="0.2">
      <c r="B36" s="4" t="str">
        <f>IFERROR(TEXT(TimeCard[[#This Row],[Date]],"aaaa"), "")</f>
        <v>Thursday</v>
      </c>
      <c r="C36" s="9">
        <f>IFERROR(IF($C$6=0,"",$C$6-5), "")</f>
        <v>44980</v>
      </c>
      <c r="D36" s="5"/>
      <c r="E36" s="5"/>
      <c r="F36" s="5"/>
      <c r="G36" s="5"/>
      <c r="H36" s="5">
        <f>IFERROR(IF(SUM(D36:G36)&gt;24,"Total &gt; 24 hours.",SUM(D36:G36)), "")</f>
        <v>0</v>
      </c>
    </row>
    <row r="37" spans="2:8" ht="30" customHeight="1" x14ac:dyDescent="0.2">
      <c r="B37" s="4" t="str">
        <f>IFERROR(TEXT(TimeCard[[#This Row],[Date]],"aaaa"), "")</f>
        <v>Friday</v>
      </c>
      <c r="C37" s="9">
        <f>IFERROR(IF($C$6=0,"",$C$6-4), "")</f>
        <v>44981</v>
      </c>
      <c r="D37" s="5"/>
      <c r="E37" s="5"/>
      <c r="F37" s="5">
        <v>1</v>
      </c>
      <c r="G37" s="5"/>
      <c r="H37" s="5">
        <f>IFERROR(IF(SUM(D37:G37)&gt;24,"Total &gt; 24 hours.",SUM(D37:G37)), "")</f>
        <v>1</v>
      </c>
    </row>
    <row r="38" spans="2:8" ht="30" customHeight="1" x14ac:dyDescent="0.2">
      <c r="B38" s="4" t="str">
        <f>IFERROR(TEXT(TimeCard[[#This Row],[Date]],"aaaa"), "")</f>
        <v>Saturday</v>
      </c>
      <c r="C38" s="9">
        <f>IFERROR(IF($C$6=0,"",$C$6-3), "")</f>
        <v>44982</v>
      </c>
      <c r="D38" s="5"/>
      <c r="E38" s="5"/>
      <c r="F38" s="5"/>
      <c r="G38" s="5">
        <v>1</v>
      </c>
      <c r="H38" s="5">
        <f>IFERROR(IF(SUM(D38:G38)&gt;24,"Total &gt; 24 hours.",SUM(D38:G38)), "")</f>
        <v>1</v>
      </c>
    </row>
    <row r="39" spans="2:8" ht="30" customHeight="1" x14ac:dyDescent="0.2">
      <c r="B39" s="4" t="str">
        <f>IFERROR(TEXT(TimeCard[[#This Row],[Date]],"aaaa"), "")</f>
        <v>Sunday</v>
      </c>
      <c r="C39" s="9">
        <f>IFERROR(IF($C$6=0,"",$C$6-2), "")</f>
        <v>44983</v>
      </c>
      <c r="D39" s="5"/>
      <c r="E39" s="5"/>
      <c r="F39" s="5"/>
      <c r="G39" s="5"/>
      <c r="H39" s="5">
        <f>IFERROR(IF(SUM(D39:G39)&gt;24,"Total &gt; 24 hours.",SUM(D39:G39)), "")</f>
        <v>0</v>
      </c>
    </row>
    <row r="40" spans="2:8" ht="30" customHeight="1" x14ac:dyDescent="0.2">
      <c r="B40" s="4" t="str">
        <f>IFERROR(TEXT(TimeCard[[#This Row],[Date]],"aaaa"), "")</f>
        <v>Monday</v>
      </c>
      <c r="C40" s="9">
        <f>IFERROR(IF($C$6=0,"",$C$6-1), "")</f>
        <v>44984</v>
      </c>
      <c r="D40" s="5"/>
      <c r="E40" s="5"/>
      <c r="F40" s="5"/>
      <c r="G40" s="5"/>
      <c r="H40" s="5">
        <f>IFERROR(IF(SUM(D40:G40)&gt;24,"Total &gt; 24 hours.",SUM(D40:G40)), "")</f>
        <v>0</v>
      </c>
    </row>
    <row r="41" spans="2:8" ht="30" customHeight="1" x14ac:dyDescent="0.2">
      <c r="B41" s="4" t="str">
        <f>IFERROR(TEXT(TimeCard[[#This Row],[Date]],"aaaa"), "")</f>
        <v>Tuesday</v>
      </c>
      <c r="C41" s="9">
        <f>IFERROR(IF($C$6=0,"",$C$6-0), "")</f>
        <v>44985</v>
      </c>
      <c r="D41" s="5">
        <v>8</v>
      </c>
      <c r="E41" s="5">
        <v>2</v>
      </c>
      <c r="F41" s="5"/>
      <c r="G41" s="5"/>
      <c r="H41" s="5">
        <f>IFERROR(IF(SUM(D41:G41)&gt;24,"Total &gt; 24 hours.",SUM(D41:G41)), "")</f>
        <v>10</v>
      </c>
    </row>
    <row r="42" spans="2:8" ht="30" customHeight="1" x14ac:dyDescent="0.2">
      <c r="B42" s="24" t="s">
        <v>7</v>
      </c>
      <c r="C42" s="25"/>
      <c r="D42" s="28">
        <f>IFERROR(SUM(D9:D41), "")</f>
        <v>16</v>
      </c>
      <c r="E42" s="28">
        <f>IFERROR(SUM(E9:E41), "")</f>
        <v>4</v>
      </c>
      <c r="F42" s="28">
        <f>IFERROR(SUM(F9:F41), "")</f>
        <v>2</v>
      </c>
      <c r="G42" s="28">
        <f>IFERROR(SUM(G9:G41), "")</f>
        <v>2</v>
      </c>
      <c r="H42" s="28">
        <f>IFERROR(SUM(H9:H41), "")</f>
        <v>24</v>
      </c>
    </row>
    <row r="43" spans="2:8" ht="30" customHeight="1" x14ac:dyDescent="0.2">
      <c r="B43" s="26" t="s">
        <v>9</v>
      </c>
      <c r="C43" s="26"/>
      <c r="D43" s="6">
        <v>10</v>
      </c>
      <c r="E43" s="6">
        <v>20</v>
      </c>
      <c r="F43" s="6">
        <v>5</v>
      </c>
      <c r="G43" s="6">
        <v>5</v>
      </c>
      <c r="H43" s="21"/>
    </row>
    <row r="44" spans="2:8" ht="30" customHeight="1" x14ac:dyDescent="0.2">
      <c r="B44" s="26" t="s">
        <v>8</v>
      </c>
      <c r="C44" s="26"/>
      <c r="D44" s="27">
        <f>IFERROR(D42*D43, "")</f>
        <v>160</v>
      </c>
      <c r="E44" s="27">
        <f>IFERROR(E42*E43, "")</f>
        <v>80</v>
      </c>
      <c r="F44" s="27">
        <f>IFERROR(F42*F43, "")</f>
        <v>10</v>
      </c>
      <c r="G44" s="27">
        <f>IFERROR(G42*G43, "")</f>
        <v>10</v>
      </c>
      <c r="H44" s="22">
        <f>IFERROR(SUM(D44:G44), "")</f>
        <v>260</v>
      </c>
    </row>
    <row r="45" spans="2:8" ht="30" customHeight="1" x14ac:dyDescent="0.2">
      <c r="B45" s="10"/>
      <c r="C45" s="10"/>
      <c r="D45" s="11"/>
      <c r="E45" s="11"/>
      <c r="F45" s="11"/>
      <c r="G45" s="11"/>
      <c r="H45" s="11"/>
    </row>
    <row r="46" spans="2:8" ht="30" customHeight="1" x14ac:dyDescent="0.2">
      <c r="D46" s="15"/>
      <c r="E46" s="15"/>
      <c r="F46" s="15"/>
      <c r="G46" s="15"/>
      <c r="H46" s="8"/>
    </row>
    <row r="47" spans="2:8" ht="30" customHeight="1" x14ac:dyDescent="0.2">
      <c r="D47" s="12" t="s">
        <v>12</v>
      </c>
      <c r="E47" s="12"/>
      <c r="F47" s="12"/>
      <c r="G47" s="12"/>
      <c r="H47" s="7" t="s">
        <v>10</v>
      </c>
    </row>
    <row r="48" spans="2:8" ht="30" customHeight="1" x14ac:dyDescent="0.2">
      <c r="D48" s="15"/>
      <c r="E48" s="15"/>
      <c r="F48" s="15"/>
      <c r="G48" s="15"/>
      <c r="H48" s="8"/>
    </row>
    <row r="49" spans="4:8" ht="30" customHeight="1" x14ac:dyDescent="0.2">
      <c r="D49" s="12" t="s">
        <v>13</v>
      </c>
      <c r="E49" s="12"/>
      <c r="F49" s="12"/>
      <c r="G49" s="12"/>
      <c r="H49" s="7" t="s">
        <v>10</v>
      </c>
    </row>
  </sheetData>
  <mergeCells count="16">
    <mergeCell ref="D49:G49"/>
    <mergeCell ref="B1:H1"/>
    <mergeCell ref="B42:C42"/>
    <mergeCell ref="B43:C43"/>
    <mergeCell ref="B44:C44"/>
    <mergeCell ref="C5:D5"/>
    <mergeCell ref="C6:D6"/>
    <mergeCell ref="D46:G46"/>
    <mergeCell ref="D48:G48"/>
    <mergeCell ref="G4:H4"/>
    <mergeCell ref="C2:D2"/>
    <mergeCell ref="C3:D3"/>
    <mergeCell ref="C4:D4"/>
    <mergeCell ref="G2:H2"/>
    <mergeCell ref="G3:H3"/>
    <mergeCell ref="D47:G47"/>
  </mergeCells>
  <phoneticPr fontId="0" type="noConversion"/>
  <dataValidations count="31">
    <dataValidation allowBlank="1" showInputMessage="1" showErrorMessage="1" prompt="Create a weekly Time Card in this worksheet. Total Hours and Total Pay are automatically calculated at end of TimeCard table" sqref="A1" xr:uid="{00000000-0002-0000-0000-000000000000}"/>
    <dataValidation allowBlank="1" showInputMessage="1" showErrorMessage="1" prompt="Title of this worksheet is in this cell. Enter employee details in cells below" sqref="B1:H1" xr:uid="{00000000-0002-0000-0000-000001000000}"/>
    <dataValidation allowBlank="1" showInputMessage="1" showErrorMessage="1" prompt="Enter Employee name in cell at right" sqref="B2" xr:uid="{00000000-0002-0000-0000-000002000000}"/>
    <dataValidation allowBlank="1" showInputMessage="1" showErrorMessage="1" prompt="Enter Employee name in this cell" sqref="C2:D2" xr:uid="{00000000-0002-0000-0000-000003000000}"/>
    <dataValidation allowBlank="1" showInputMessage="1" showErrorMessage="1" prompt="Enter Manager name in cell at right" sqref="F2" xr:uid="{00000000-0002-0000-0000-000004000000}"/>
    <dataValidation allowBlank="1" showInputMessage="1" showErrorMessage="1" prompt="Enter Manager name in this cell" sqref="G2:H2" xr:uid="{00000000-0002-0000-0000-000005000000}"/>
    <dataValidation allowBlank="1" showInputMessage="1" showErrorMessage="1" prompt="Enter Employee phone number in cell at right" sqref="F3" xr:uid="{00000000-0002-0000-0000-000006000000}"/>
    <dataValidation allowBlank="1" showInputMessage="1" showErrorMessage="1" prompt="Enter Employee email address in cell at right" sqref="F4" xr:uid="{00000000-0002-0000-0000-000007000000}"/>
    <dataValidation allowBlank="1" showInputMessage="1" showErrorMessage="1" prompt="Enter Employee phone number in this cell" sqref="G3:H3" xr:uid="{00000000-0002-0000-0000-000008000000}"/>
    <dataValidation allowBlank="1" showInputMessage="1" showErrorMessage="1" prompt="Enter Employee email address in this cell" sqref="G4:H4" xr:uid="{00000000-0002-0000-0000-000009000000}"/>
    <dataValidation allowBlank="1" showInputMessage="1" showErrorMessage="1" prompt="Enter Street Address in cell at right" sqref="B3" xr:uid="{00000000-0002-0000-0000-00000A000000}"/>
    <dataValidation allowBlank="1" showInputMessage="1" showErrorMessage="1" prompt="Enter Street Address in this cell" sqref="C3:D3" xr:uid="{00000000-0002-0000-0000-00000B000000}"/>
    <dataValidation allowBlank="1" showInputMessage="1" showErrorMessage="1" prompt="Enter Address 2 in cell at right" sqref="B4" xr:uid="{00000000-0002-0000-0000-00000C000000}"/>
    <dataValidation allowBlank="1" showInputMessage="1" showErrorMessage="1" prompt="Enter Address 2 in this cell" sqref="C4:D4" xr:uid="{00000000-0002-0000-0000-00000D000000}"/>
    <dataValidation allowBlank="1" showInputMessage="1" showErrorMessage="1" prompt="Enter City, State and ZIP Code in cell at right" sqref="B5" xr:uid="{00000000-0002-0000-0000-00000E000000}"/>
    <dataValidation allowBlank="1" showInputMessage="1" showErrorMessage="1" prompt="Enter City, State and ZIP Code in this cell" sqref="C5:D5" xr:uid="{00000000-0002-0000-0000-00000F000000}"/>
    <dataValidation allowBlank="1" showInputMessage="1" showErrorMessage="1" prompt="Enter Week ending date in cell at right" sqref="B6" xr:uid="{00000000-0002-0000-0000-000010000000}"/>
    <dataValidation allowBlank="1" showInputMessage="1" showErrorMessage="1" prompt="Enter Month ending date in this cell" sqref="C6:D6" xr:uid="{00000000-0002-0000-0000-000011000000}"/>
    <dataValidation allowBlank="1" showInputMessage="1" showErrorMessage="1" prompt="Weekdays are automatically updated in this column under this heading" sqref="B8" xr:uid="{00000000-0002-0000-0000-000012000000}"/>
    <dataValidation allowBlank="1" showInputMessage="1" showErrorMessage="1" prompt="Date is automatically updated in this column under this heading based on Week ending date in cell C6" sqref="C8" xr:uid="{00000000-0002-0000-0000-000013000000}"/>
    <dataValidation allowBlank="1" showInputMessage="1" showErrorMessage="1" prompt="Enter Regular Hours in this column under this heading" sqref="D8" xr:uid="{00000000-0002-0000-0000-000014000000}"/>
    <dataValidation allowBlank="1" showInputMessage="1" showErrorMessage="1" prompt="Enter Overtime hours in this column under this heading" sqref="E8" xr:uid="{00000000-0002-0000-0000-000015000000}"/>
    <dataValidation allowBlank="1" showInputMessage="1" showErrorMessage="1" prompt="Enter Sick hours in this column under this heading" sqref="F8" xr:uid="{00000000-0002-0000-0000-000016000000}"/>
    <dataValidation allowBlank="1" showInputMessage="1" showErrorMessage="1" prompt="Enter Vacation hours in this column under this heading" sqref="G8" xr:uid="{00000000-0002-0000-0000-000017000000}"/>
    <dataValidation allowBlank="1" showInputMessage="1" showErrorMessage="1" prompt="Total hours for each weekday are automatically calculated in this column under this heading" sqref="H8" xr:uid="{00000000-0002-0000-0000-000018000000}"/>
    <dataValidation allowBlank="1" showInputMessage="1" showErrorMessage="1" prompt="Total hours for the entire period are automatically calculated in cells at right" sqref="B42:C42" xr:uid="{00000000-0002-0000-0000-000019000000}"/>
    <dataValidation allowBlank="1" showInputMessage="1" showErrorMessage="1" prompt="Enter Rate Per hour in cells at right" sqref="B43:C43" xr:uid="{00000000-0002-0000-0000-00001A000000}"/>
    <dataValidation allowBlank="1" showInputMessage="1" showErrorMessage="1" prompt="Total pay is automatically calculated in cells at right" sqref="B44:C44" xr:uid="{00000000-0002-0000-0000-00001B000000}"/>
    <dataValidation allowBlank="1" showInputMessage="1" showErrorMessage="1" prompt="Enter Employee Signature in this cell" sqref="D46:G46" xr:uid="{00000000-0002-0000-0000-00001C000000}"/>
    <dataValidation allowBlank="1" showInputMessage="1" showErrorMessage="1" prompt="Enter Date in this cell" sqref="H46 H48" xr:uid="{00000000-0002-0000-0000-00001D000000}"/>
    <dataValidation allowBlank="1" showInputMessage="1" showErrorMessage="1" prompt="Enter Manager Signature in this cell" sqref="D48:G48" xr:uid="{00000000-0002-0000-0000-00001E000000}"/>
  </dataValidations>
  <printOptions horizontalCentered="1"/>
  <pageMargins left="0.25" right="0.25" top="0.75" bottom="0.75" header="0.3" footer="0.3"/>
  <pageSetup scale="62" fitToHeight="0" orientation="portrait" r:id="rId1"/>
  <headerFooter differentFirst="1">
    <oddFooter>Page &amp;P of &amp;N</oddFooter>
  </headerFooter>
  <ignoredErrors>
    <ignoredError sqref="C9 C10:C41" calculatedColumn="1"/>
    <ignoredError sqref="H9:H15 D44:G44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49C045-6D7F-49F6-ABE4-55564C8BA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782D6E-9410-4CF8-A29D-2E168AB4109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.xml><?xml version="1.0" encoding="utf-8"?>
<ds:datastoreItem xmlns:ds="http://schemas.openxmlformats.org/officeDocument/2006/customXml" ds:itemID="{B11FB8DA-878B-465D-B5A1-914B4F8907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TM16400642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Payslip</vt:lpstr>
      <vt:lpstr>Payslip!Print_Titles</vt:lpstr>
      <vt:lpstr>RowTitleRegion1..C6.1</vt:lpstr>
      <vt:lpstr>RowTitleRegion2..G4.1</vt:lpstr>
      <vt:lpstr>RowTitleRegion3..H16.1</vt:lpstr>
      <vt:lpstr>RowTitleRegion4..G17.1</vt:lpstr>
      <vt:lpstr>RowTitleRegion5..H18.1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2021-12-14T23:26:43Z</dcterms:created>
  <dcterms:modified xsi:type="dcterms:W3CDTF">2023-01-18T14:51:01Z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