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filterPrivacy="1" codeName="ThisWorkbook"/>
  <xr:revisionPtr revIDLastSave="0" documentId="13_ncr:11_{2232EC67-B5EF-41E4-B768-F3B8107DB86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unt &amp; Balance Form" sheetId="1" r:id="rId1"/>
  </sheets>
  <definedNames>
    <definedName name="ColumnTitle1">CheckRegister[[#Headers],[CHECK/CODE]]</definedName>
    <definedName name="ColumnTitleRegion1..H3.1">'Account &amp; Balance Form'!$H$2</definedName>
    <definedName name="CURRENT_BALANCE">CheckRegister[[#Totals],[BALANCE]]</definedName>
    <definedName name="_xlnm.Print_Titles" localSheetId="0">'Account &amp; Balance Form'!$6:$6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 l="1"/>
  <c r="C7" i="1"/>
  <c r="C8" i="1"/>
  <c r="C9" i="1"/>
  <c r="C10" i="1"/>
  <c r="C11" i="1"/>
  <c r="C12" i="1"/>
  <c r="H7" i="1" l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D21" i="1" l="1"/>
  <c r="F21" i="1"/>
  <c r="G21" i="1"/>
  <c r="H21" i="1" l="1"/>
  <c r="H3" i="1" s="1"/>
</calcChain>
</file>

<file path=xl/sharedStrings.xml><?xml version="1.0" encoding="utf-8"?>
<sst xmlns="http://schemas.openxmlformats.org/spreadsheetml/2006/main" count="30" uniqueCount="30">
  <si>
    <t>Opening Balance</t>
  </si>
  <si>
    <t>Woodgrove Bank</t>
  </si>
  <si>
    <t>School of Fine Art</t>
  </si>
  <si>
    <t>Kelly's art class - 6 weeks</t>
  </si>
  <si>
    <t>Paycheck</t>
  </si>
  <si>
    <t>ATM</t>
  </si>
  <si>
    <t>DC</t>
  </si>
  <si>
    <t>Southridge Video</t>
  </si>
  <si>
    <t>AD</t>
  </si>
  <si>
    <t>Cash for dining out</t>
  </si>
  <si>
    <t>Movie rental + $10 cash back</t>
  </si>
  <si>
    <t>Totals</t>
  </si>
  <si>
    <t>The Phone Company</t>
  </si>
  <si>
    <t>BP</t>
  </si>
  <si>
    <t>LEGEND</t>
  </si>
  <si>
    <t>CURRENT BALANCE</t>
  </si>
  <si>
    <t>CHECK/CODE</t>
  </si>
  <si>
    <t>DATE</t>
  </si>
  <si>
    <t>TRANSACTION</t>
  </si>
  <si>
    <t>DESCRIPTION</t>
  </si>
  <si>
    <t>DEPOSIT</t>
  </si>
  <si>
    <t>BALANCE</t>
  </si>
  <si>
    <t>WITHDRAWAL</t>
  </si>
  <si>
    <t>DC = Debit Card</t>
  </si>
  <si>
    <t xml:space="preserve">AP = Automatic Payment </t>
  </si>
  <si>
    <t>ATM = Automated Teller Withdrawal</t>
  </si>
  <si>
    <t>BP = Online Bill Pay</t>
  </si>
  <si>
    <t xml:space="preserve">AD = Automatic Deposit </t>
  </si>
  <si>
    <t>TR = Online or Phone Transfer</t>
  </si>
  <si>
    <t>Customer Account and Balance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</si>
</sst>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5" x14ac:knownFonts="1">
    <font>
      <sz val="11"/>
      <color theme="1" tint="0.24994659260841701"/>
      <name val="Trebuchet MS"/>
      <family val="2"/>
      <scheme val="minor"/>
    </font>
    <font>
      <sz val="11"/>
      <color theme="1" tint="0.24994659260841701"/>
      <name val="Trebuchet MS"/>
      <family val="2"/>
      <scheme val="minor"/>
    </font>
    <font>
      <sz val="11"/>
      <color theme="4" tint="-0.24994659260841701"/>
      <name val="Sylfaen"/>
      <family val="1"/>
      <scheme val="major"/>
    </font>
    <font>
      <sz val="11"/>
      <name val="Sylfaen"/>
      <family val="1"/>
      <scheme val="major"/>
    </font>
    <font>
      <sz val="16.5"/>
      <color theme="4" tint="-0.24994659260841701"/>
      <name val="Trebuchet MS"/>
      <family val="2"/>
      <scheme val="minor"/>
    </font>
    <font>
      <b/>
      <sz val="11"/>
      <color theme="4" tint="-0.24994659260841701"/>
      <name val="Trebuchet MS"/>
      <family val="2"/>
      <scheme val="minor"/>
    </font>
    <font>
      <sz val="11"/>
      <color theme="1" tint="0.34998626667073579"/>
      <name val="Sylfaen"/>
      <family val="1"/>
      <scheme val="major"/>
    </font>
    <font>
      <sz val="11"/>
      <color theme="1" tint="0.34998626667073579"/>
      <name val="Trebuchet MS"/>
      <family val="2"/>
      <scheme val="minor"/>
    </font>
    <font>
      <sz val="11"/>
      <color theme="2" tint="-0.749961851863155"/>
      <name val="Sylfaen"/>
      <family val="1"/>
      <scheme val="major"/>
    </font>
    <font>
      <sz val="27"/>
      <color theme="4"/>
      <name val="Sylfaen"/>
      <family val="1"/>
      <scheme val="major"/>
    </font>
    <font>
      <sz val="11"/>
      <color theme="0"/>
      <name val="Trebuchet MS"/>
      <family val="2"/>
      <scheme val="minor"/>
    </font>
    <font>
      <sz val="27"/>
      <color theme="0"/>
      <name val="Sylfaen"/>
      <family val="1"/>
      <scheme val="major"/>
    </font>
    <font>
      <sz val="11"/>
      <color theme="1" tint="4.9989318521683403E-2"/>
      <name val="Sylfaen"/>
      <family val="1"/>
      <scheme val="major"/>
    </font>
    <font>
      <sz val="11"/>
      <color theme="1" tint="4.9989318521683403E-2"/>
      <name val="Trebuchet MS"/>
      <family val="2"/>
      <scheme val="minor"/>
    </font>
    <font>
      <sz val="16.5"/>
      <color theme="0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  <border>
      <left/>
      <right/>
      <top/>
      <bottom style="thin">
        <color rgb="FF0070C0"/>
      </bottom>
      <diagonal/>
    </border>
  </borders>
  <cellStyleXfs count="15">
    <xf numFmtId="0" fontId="0" fillId="0" borderId="0">
      <alignment horizontal="left" wrapText="1" indent="1"/>
    </xf>
    <xf numFmtId="0" fontId="9" fillId="0" borderId="0" applyNumberFormat="0" applyFill="0" applyBorder="0" applyProtection="0">
      <alignment horizontal="left" vertical="center"/>
    </xf>
    <xf numFmtId="0" fontId="6" fillId="0" borderId="1" applyNumberFormat="0" applyFill="0" applyProtection="0">
      <alignment vertical="center"/>
    </xf>
    <xf numFmtId="0" fontId="3" fillId="0" borderId="0" applyNumberFormat="0" applyFont="0" applyFill="0" applyBorder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4" fillId="0" borderId="0" applyFill="0" applyBorder="0" applyProtection="0">
      <alignment horizontal="left" vertical="top"/>
    </xf>
    <xf numFmtId="164" fontId="1" fillId="0" borderId="0" applyFill="0" applyBorder="0" applyProtection="0">
      <alignment horizontal="right" indent="1"/>
    </xf>
    <xf numFmtId="9" fontId="1" fillId="0" borderId="0" applyFill="0" applyBorder="0" applyAlignment="0" applyProtection="0"/>
    <xf numFmtId="14" fontId="1" fillId="0" borderId="0" applyFont="0" applyFill="0" applyBorder="0">
      <alignment horizontal="right" indent="1"/>
    </xf>
    <xf numFmtId="0" fontId="1" fillId="0" borderId="0" applyNumberFormat="0" applyFont="0" applyFill="0" applyBorder="0">
      <alignment horizontal="center"/>
    </xf>
    <xf numFmtId="0" fontId="7" fillId="0" borderId="0" applyNumberFormat="0" applyFill="0" applyBorder="0" applyProtection="0">
      <alignment horizontal="left"/>
    </xf>
  </cellStyleXfs>
  <cellXfs count="13">
    <xf numFmtId="0" fontId="0" fillId="0" borderId="0" xfId="0">
      <alignment horizontal="left" wrapText="1" indent="1"/>
    </xf>
    <xf numFmtId="164" fontId="0" fillId="0" borderId="0" xfId="0" applyNumberFormat="1" applyAlignment="1">
      <alignment horizontal="right" vertical="center" indent="1"/>
    </xf>
    <xf numFmtId="14" fontId="0" fillId="0" borderId="0" xfId="12" applyFont="1">
      <alignment horizontal="right" indent="1"/>
    </xf>
    <xf numFmtId="164" fontId="1" fillId="0" borderId="0" xfId="10">
      <alignment horizontal="right" indent="1"/>
    </xf>
    <xf numFmtId="0" fontId="0" fillId="0" borderId="0" xfId="13" applyFont="1">
      <alignment horizontal="center"/>
    </xf>
    <xf numFmtId="0" fontId="11" fillId="2" borderId="0" xfId="1" applyFont="1" applyFill="1">
      <alignment horizontal="left" vertical="center"/>
    </xf>
    <xf numFmtId="0" fontId="10" fillId="2" borderId="0" xfId="0" applyFont="1" applyFill="1">
      <alignment horizontal="left" wrapText="1" indent="1"/>
    </xf>
    <xf numFmtId="0" fontId="12" fillId="0" borderId="1" xfId="2" applyFont="1">
      <alignment vertical="center"/>
    </xf>
    <xf numFmtId="0" fontId="13" fillId="0" borderId="0" xfId="0" applyFont="1">
      <alignment horizontal="left" wrapText="1" indent="1"/>
    </xf>
    <xf numFmtId="0" fontId="13" fillId="0" borderId="0" xfId="14" applyFont="1">
      <alignment horizontal="left"/>
    </xf>
    <xf numFmtId="164" fontId="14" fillId="3" borderId="2" xfId="9" applyFont="1" applyFill="1" applyBorder="1">
      <alignment horizontal="left" vertical="top"/>
    </xf>
    <xf numFmtId="0" fontId="13" fillId="0" borderId="0" xfId="14" applyFont="1" applyBorder="1">
      <alignment horizontal="left"/>
    </xf>
    <xf numFmtId="0" fontId="12" fillId="0" borderId="3" xfId="2" applyFont="1" applyBorder="1">
      <alignment vertical="center"/>
    </xf>
  </cellXfs>
  <cellStyles count="15">
    <cellStyle name="Check Code" xfId="13" xr:uid="{00000000-0005-0000-0000-000000000000}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2" xr:uid="{00000000-0005-0000-0000-000005000000}"/>
    <cellStyle name="Explanatory Text" xfId="14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6" builtinId="25" customBuiltin="1"/>
  </cellStyles>
  <dxfs count="25">
    <dxf>
      <font>
        <color rgb="FFFF0000"/>
      </font>
    </dxf>
    <dxf>
      <font>
        <color rgb="FFFF0000"/>
      </font>
    </dxf>
    <dxf>
      <numFmt numFmtId="164" formatCode="&quot;$&quot;#,##0.00"/>
      <alignment horizontal="right" vertical="center" textRotation="0" wrapText="0" indent="1" justifyLastLine="0" shrinkToFit="0" readingOrder="0"/>
    </dxf>
    <dxf>
      <numFmt numFmtId="164" formatCode="&quot;$&quot;#,##0.00"/>
      <alignment horizontal="right" vertical="center" textRotation="0" wrapText="0" indent="1" justifyLastLine="0" shrinkToFit="0" readingOrder="0"/>
    </dxf>
    <dxf>
      <numFmt numFmtId="164" formatCode="&quot;$&quot;#,##0.00"/>
      <alignment horizontal="right" vertical="center" textRotation="0" wrapText="0" indent="1" justifyLastLine="0" shrinkToFit="0" readingOrder="0"/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1"/>
        <color theme="0"/>
        <name val="Trebuchet MS"/>
        <family val="2"/>
        <scheme val="minor"/>
      </font>
      <fill>
        <patternFill patternType="solid">
          <fgColor indexed="64"/>
          <bgColor rgb="FF0070C0"/>
        </patternFill>
      </fill>
    </dxf>
    <dxf>
      <fill>
        <patternFill>
          <bgColor theme="2"/>
        </patternFill>
      </fill>
    </dxf>
    <dxf>
      <font>
        <b/>
        <i val="0"/>
        <color theme="4" tint="-0.24994659260841701"/>
      </font>
      <border>
        <top style="thick">
          <color theme="2" tint="-0.24994659260841701"/>
        </top>
      </border>
    </dxf>
    <dxf>
      <font>
        <color theme="1" tint="0.24994659260841701"/>
      </font>
      <border>
        <bottom style="medium">
          <color theme="2" tint="-0.24994659260841701"/>
        </bottom>
      </border>
    </dxf>
    <dxf>
      <font>
        <color theme="1" tint="0.24994659260841701"/>
      </font>
    </dxf>
  </dxfs>
  <tableStyles count="1" defaultTableStyle="Check Register" defaultPivotStyle="PivotStyleLight16">
    <tableStyle name="Check Register" pivot="0" count="4" xr9:uid="{00000000-0011-0000-FFFF-FFFF00000000}">
      <tableStyleElement type="wholeTable" dxfId="24"/>
      <tableStyleElement type="headerRow" dxfId="23"/>
      <tableStyleElement type="totalRow" dxfId="22"/>
      <tableStyleElement type="secondRow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heckRegister" displayName="CheckRegister" ref="B6:H21" totalsRowCount="1" headerRowDxfId="20">
  <autoFilter ref="B6:H20" xr:uid="{00000000-0009-0000-0100-000001000000}"/>
  <tableColumns count="7">
    <tableColumn id="1" xr3:uid="{00000000-0010-0000-0000-000001000000}" name="CHECK/CODE" totalsRowLabel="Totals" dataCellStyle="Check Code"/>
    <tableColumn id="7" xr3:uid="{00000000-0010-0000-0000-000007000000}" name="DATE" dataCellStyle="Date"/>
    <tableColumn id="3" xr3:uid="{00000000-0010-0000-0000-000003000000}" name="TRANSACTION" totalsRowFunction="custom">
      <totalsRowFormula>CONCATENATE("Transaction count: ",SUBTOTAL(103,CheckRegister[TRANSACTION]))</totalsRowFormula>
    </tableColumn>
    <tableColumn id="8" xr3:uid="{00000000-0010-0000-0000-000008000000}" name="DESCRIPTION"/>
    <tableColumn id="4" xr3:uid="{00000000-0010-0000-0000-000004000000}" name="WITHDRAWAL" totalsRowFunction="sum" totalsRowDxfId="4" dataCellStyle="Currency [0]"/>
    <tableColumn id="5" xr3:uid="{00000000-0010-0000-0000-000005000000}" name="DEPOSIT" totalsRowFunction="sum" totalsRowDxfId="3" dataCellStyle="Currency [0]"/>
    <tableColumn id="6" xr3:uid="{00000000-0010-0000-0000-000006000000}" name="BALANCE" totalsRowFunction="custom" totalsRowDxfId="2" dataCellStyle="Currency [0]">
      <calculatedColumnFormula>IFERROR(IF(ISBLANK(CheckRegister[[#This Row],[WITHDRAWAL]]),H6+CheckRegister[[#This Row],[DEPOSIT]],H6-CheckRegister[[#This Row],[WITHDRAWAL]]), "")</calculatedColumnFormula>
      <totalsRowFormula>CheckRegister[[#Totals],[DEPOSIT]]-CheckRegister[[#Totals],[WITHDRAWAL]]</totalsRow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Table with Check number or Code, Date, Transaction, Description, Withdrawal, and Deposit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heck Register">
      <a:dk1>
        <a:sysClr val="windowText" lastClr="000000"/>
      </a:dk1>
      <a:lt1>
        <a:sysClr val="window" lastClr="FFFFFF"/>
      </a:lt1>
      <a:dk2>
        <a:srgbClr val="404040"/>
      </a:dk2>
      <a:lt2>
        <a:srgbClr val="F6F6F1"/>
      </a:lt2>
      <a:accent1>
        <a:srgbClr val="669933"/>
      </a:accent1>
      <a:accent2>
        <a:srgbClr val="E69216"/>
      </a:accent2>
      <a:accent3>
        <a:srgbClr val="609FC2"/>
      </a:accent3>
      <a:accent4>
        <a:srgbClr val="E6B819"/>
      </a:accent4>
      <a:accent5>
        <a:srgbClr val="DA695B"/>
      </a:accent5>
      <a:accent6>
        <a:srgbClr val="956895"/>
      </a:accent6>
      <a:hlink>
        <a:srgbClr val="609FC2"/>
      </a:hlink>
      <a:folHlink>
        <a:srgbClr val="956895"/>
      </a:folHlink>
    </a:clrScheme>
    <a:fontScheme name="Check Register">
      <a:majorFont>
        <a:latin typeface="Sylfaen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H21"/>
  <sheetViews>
    <sheetView showGridLines="0" tabSelected="1" zoomScale="90" zoomScaleNormal="90" workbookViewId="0">
      <selection activeCell="B20" sqref="B20"/>
    </sheetView>
  </sheetViews>
  <sheetFormatPr defaultRowHeight="30" customHeight="1" x14ac:dyDescent="0.3"/>
  <cols>
    <col min="1" max="1" width="2.625" customWidth="1"/>
    <col min="2" max="2" width="17" customWidth="1"/>
    <col min="3" max="3" width="18.125" customWidth="1"/>
    <col min="4" max="5" width="32.25" customWidth="1"/>
    <col min="6" max="7" width="18.625" customWidth="1"/>
    <col min="8" max="8" width="22.125" customWidth="1"/>
    <col min="9" max="9" width="2.625" customWidth="1"/>
  </cols>
  <sheetData>
    <row r="1" spans="2:8" ht="55.5" customHeight="1" x14ac:dyDescent="0.3">
      <c r="B1" s="5" t="s">
        <v>29</v>
      </c>
      <c r="C1" s="5"/>
      <c r="D1" s="6"/>
      <c r="E1" s="6"/>
      <c r="F1" s="6"/>
      <c r="G1" s="6"/>
      <c r="H1" s="6"/>
    </row>
    <row r="2" spans="2:8" ht="27" customHeight="1" x14ac:dyDescent="0.3">
      <c r="B2" s="12" t="s">
        <v>14</v>
      </c>
      <c r="C2" s="12"/>
      <c r="D2" s="12"/>
      <c r="E2" s="8"/>
      <c r="F2" s="8"/>
      <c r="G2" s="8"/>
      <c r="H2" s="7" t="s">
        <v>15</v>
      </c>
    </row>
    <row r="3" spans="2:8" ht="21" customHeight="1" x14ac:dyDescent="0.3">
      <c r="B3" s="11" t="s">
        <v>23</v>
      </c>
      <c r="C3" s="11"/>
      <c r="D3" s="9" t="s">
        <v>24</v>
      </c>
      <c r="E3" s="8"/>
      <c r="F3" s="8"/>
      <c r="G3" s="8"/>
      <c r="H3" s="10">
        <f>CURRENT_BALANCE</f>
        <v>3311</v>
      </c>
    </row>
    <row r="4" spans="2:8" ht="15" customHeight="1" x14ac:dyDescent="0.3">
      <c r="B4" s="9" t="s">
        <v>25</v>
      </c>
      <c r="C4" s="9"/>
      <c r="D4" s="9" t="s">
        <v>26</v>
      </c>
      <c r="E4" s="8"/>
      <c r="F4" s="8"/>
      <c r="G4" s="8"/>
      <c r="H4" s="8"/>
    </row>
    <row r="5" spans="2:8" ht="15" customHeight="1" x14ac:dyDescent="0.3">
      <c r="B5" s="9" t="s">
        <v>27</v>
      </c>
      <c r="C5" s="9"/>
      <c r="D5" s="9" t="s">
        <v>28</v>
      </c>
      <c r="E5" s="8"/>
      <c r="F5" s="8"/>
      <c r="G5" s="8"/>
      <c r="H5" s="8"/>
    </row>
    <row r="6" spans="2:8" ht="30" customHeight="1" x14ac:dyDescent="0.3">
      <c r="B6" s="6" t="s">
        <v>16</v>
      </c>
      <c r="C6" s="6" t="s">
        <v>17</v>
      </c>
      <c r="D6" s="6" t="s">
        <v>18</v>
      </c>
      <c r="E6" s="6" t="s">
        <v>19</v>
      </c>
      <c r="F6" s="6" t="s">
        <v>22</v>
      </c>
      <c r="G6" s="6" t="s">
        <v>20</v>
      </c>
      <c r="H6" s="6" t="s">
        <v>21</v>
      </c>
    </row>
    <row r="7" spans="2:8" ht="30" customHeight="1" x14ac:dyDescent="0.3">
      <c r="B7" s="4"/>
      <c r="C7" s="2">
        <f ca="1">TODAY()-19</f>
        <v>44928</v>
      </c>
      <c r="D7" t="s">
        <v>1</v>
      </c>
      <c r="E7" t="s">
        <v>0</v>
      </c>
      <c r="F7" s="3"/>
      <c r="G7" s="3">
        <v>2000</v>
      </c>
      <c r="H7" s="3">
        <f>IFERROR(CheckRegister[[#This Row],[DEPOSIT]], "")</f>
        <v>2000</v>
      </c>
    </row>
    <row r="8" spans="2:8" ht="30" customHeight="1" x14ac:dyDescent="0.3">
      <c r="B8" s="4">
        <v>1001</v>
      </c>
      <c r="C8" s="2">
        <f ca="1">TODAY()-11</f>
        <v>44936</v>
      </c>
      <c r="D8" t="s">
        <v>2</v>
      </c>
      <c r="E8" t="s">
        <v>3</v>
      </c>
      <c r="F8" s="3">
        <v>100</v>
      </c>
      <c r="G8" s="3"/>
      <c r="H8" s="3">
        <f>IFERROR(IF(ISBLANK(CheckRegister[[#This Row],[WITHDRAWAL]]),H7+CheckRegister[[#This Row],[DEPOSIT]],H7-CheckRegister[[#This Row],[WITHDRAWAL]]), "")</f>
        <v>1900</v>
      </c>
    </row>
    <row r="9" spans="2:8" ht="30" customHeight="1" x14ac:dyDescent="0.3">
      <c r="B9" s="4" t="s">
        <v>8</v>
      </c>
      <c r="C9" s="2">
        <f ca="1">TODAY()-11</f>
        <v>44936</v>
      </c>
      <c r="D9" t="s">
        <v>4</v>
      </c>
      <c r="F9" s="3"/>
      <c r="G9" s="3">
        <v>1500</v>
      </c>
      <c r="H9" s="3">
        <f>IFERROR(IF(ISBLANK(CheckRegister[[#This Row],[WITHDRAWAL]]),H8+CheckRegister[[#This Row],[DEPOSIT]],H8-CheckRegister[[#This Row],[WITHDRAWAL]]), "")</f>
        <v>3400</v>
      </c>
    </row>
    <row r="10" spans="2:8" ht="30" customHeight="1" x14ac:dyDescent="0.3">
      <c r="B10" s="4" t="s">
        <v>6</v>
      </c>
      <c r="C10" s="2">
        <f ca="1">TODAY()-8</f>
        <v>44939</v>
      </c>
      <c r="D10" t="s">
        <v>7</v>
      </c>
      <c r="E10" t="s">
        <v>10</v>
      </c>
      <c r="F10" s="3">
        <v>16</v>
      </c>
      <c r="G10" s="3"/>
      <c r="H10" s="3">
        <f>IFERROR(IF(ISBLANK(CheckRegister[[#This Row],[WITHDRAWAL]]),H9+CheckRegister[[#This Row],[DEPOSIT]],H9-CheckRegister[[#This Row],[WITHDRAWAL]]), "")</f>
        <v>3384</v>
      </c>
    </row>
    <row r="11" spans="2:8" ht="30" customHeight="1" x14ac:dyDescent="0.3">
      <c r="B11" s="4" t="s">
        <v>5</v>
      </c>
      <c r="C11" s="2">
        <f ca="1">TODAY()-5</f>
        <v>44942</v>
      </c>
      <c r="E11" t="s">
        <v>9</v>
      </c>
      <c r="F11" s="3">
        <v>50</v>
      </c>
      <c r="G11" s="3"/>
      <c r="H11" s="3">
        <f>IFERROR(IF(ISBLANK(CheckRegister[[#This Row],[WITHDRAWAL]]),H10+CheckRegister[[#This Row],[DEPOSIT]],H10-CheckRegister[[#This Row],[WITHDRAWAL]]), "")</f>
        <v>3334</v>
      </c>
    </row>
    <row r="12" spans="2:8" ht="30" customHeight="1" x14ac:dyDescent="0.3">
      <c r="B12" s="4" t="s">
        <v>13</v>
      </c>
      <c r="C12" s="2">
        <f ca="1">TODAY()</f>
        <v>44947</v>
      </c>
      <c r="D12" t="s">
        <v>12</v>
      </c>
      <c r="F12" s="3">
        <v>23</v>
      </c>
      <c r="G12" s="3"/>
      <c r="H12" s="3">
        <f>IFERROR(IF(ISBLANK(CheckRegister[[#This Row],[WITHDRAWAL]]),H11+CheckRegister[[#This Row],[DEPOSIT]],H11-CheckRegister[[#This Row],[WITHDRAWAL]]), "")</f>
        <v>3311</v>
      </c>
    </row>
    <row r="13" spans="2:8" ht="30" customHeight="1" x14ac:dyDescent="0.3">
      <c r="B13" s="4"/>
      <c r="C13" s="2"/>
      <c r="F13" s="3"/>
      <c r="G13" s="3"/>
      <c r="H13" s="3">
        <f>IFERROR(IF(ISBLANK(CheckRegister[[#This Row],[WITHDRAWAL]]),H12+CheckRegister[[#This Row],[DEPOSIT]],H12-CheckRegister[[#This Row],[WITHDRAWAL]]), "")</f>
        <v>3311</v>
      </c>
    </row>
    <row r="14" spans="2:8" ht="30" customHeight="1" x14ac:dyDescent="0.3">
      <c r="B14" s="4"/>
      <c r="C14" s="2"/>
      <c r="F14" s="3"/>
      <c r="G14" s="3"/>
      <c r="H14" s="3">
        <f>IFERROR(IF(ISBLANK(CheckRegister[[#This Row],[WITHDRAWAL]]),H13+CheckRegister[[#This Row],[DEPOSIT]],H13-CheckRegister[[#This Row],[WITHDRAWAL]]), "")</f>
        <v>3311</v>
      </c>
    </row>
    <row r="15" spans="2:8" ht="30" customHeight="1" x14ac:dyDescent="0.3">
      <c r="B15" s="4"/>
      <c r="C15" s="2"/>
      <c r="F15" s="3"/>
      <c r="G15" s="3"/>
      <c r="H15" s="3">
        <f>IFERROR(IF(ISBLANK(CheckRegister[[#This Row],[WITHDRAWAL]]),H14+CheckRegister[[#This Row],[DEPOSIT]],H14-CheckRegister[[#This Row],[WITHDRAWAL]]), "")</f>
        <v>3311</v>
      </c>
    </row>
    <row r="16" spans="2:8" ht="30" customHeight="1" x14ac:dyDescent="0.3">
      <c r="B16" s="4"/>
      <c r="C16" s="2"/>
      <c r="F16" s="3"/>
      <c r="G16" s="3"/>
      <c r="H16" s="3">
        <f>IFERROR(IF(ISBLANK(CheckRegister[[#This Row],[WITHDRAWAL]]),H15+CheckRegister[[#This Row],[DEPOSIT]],H15-CheckRegister[[#This Row],[WITHDRAWAL]]), "")</f>
        <v>3311</v>
      </c>
    </row>
    <row r="17" spans="2:8" ht="30" customHeight="1" x14ac:dyDescent="0.3">
      <c r="B17" s="4"/>
      <c r="C17" s="2"/>
      <c r="F17" s="3"/>
      <c r="G17" s="3"/>
      <c r="H17" s="3">
        <f>IFERROR(IF(ISBLANK(CheckRegister[[#This Row],[WITHDRAWAL]]),H16+CheckRegister[[#This Row],[DEPOSIT]],H16-CheckRegister[[#This Row],[WITHDRAWAL]]), "")</f>
        <v>3311</v>
      </c>
    </row>
    <row r="18" spans="2:8" ht="30" customHeight="1" x14ac:dyDescent="0.3">
      <c r="B18" s="4"/>
      <c r="C18" s="2"/>
      <c r="F18" s="3"/>
      <c r="G18" s="3"/>
      <c r="H18" s="3">
        <f>IFERROR(IF(ISBLANK(CheckRegister[[#This Row],[WITHDRAWAL]]),H17+CheckRegister[[#This Row],[DEPOSIT]],H17-CheckRegister[[#This Row],[WITHDRAWAL]]), "")</f>
        <v>3311</v>
      </c>
    </row>
    <row r="19" spans="2:8" ht="30" customHeight="1" x14ac:dyDescent="0.3">
      <c r="B19" s="4"/>
      <c r="C19" s="2"/>
      <c r="F19" s="3"/>
      <c r="G19" s="3"/>
      <c r="H19" s="3">
        <f>IFERROR(IF(ISBLANK(CheckRegister[[#This Row],[WITHDRAWAL]]),H18+CheckRegister[[#This Row],[DEPOSIT]],H18-CheckRegister[[#This Row],[WITHDRAWAL]]), "")</f>
        <v>3311</v>
      </c>
    </row>
    <row r="20" spans="2:8" ht="30" customHeight="1" x14ac:dyDescent="0.3">
      <c r="B20" s="4"/>
      <c r="C20" s="2"/>
      <c r="F20" s="3"/>
      <c r="G20" s="3"/>
      <c r="H20" s="3">
        <f>IFERROR(IF(ISBLANK(CheckRegister[[#This Row],[WITHDRAWAL]]),H19+CheckRegister[[#This Row],[DEPOSIT]],H19-CheckRegister[[#This Row],[WITHDRAWAL]]), "")</f>
        <v>3311</v>
      </c>
    </row>
    <row r="21" spans="2:8" ht="30" customHeight="1" x14ac:dyDescent="0.3">
      <c r="B21" t="s">
        <v>11</v>
      </c>
      <c r="D21" t="str">
        <f>CONCATENATE("Transaction count: ",SUBTOTAL(103,CheckRegister[TRANSACTION]))</f>
        <v>Transaction count: 5</v>
      </c>
      <c r="F21" s="1">
        <f>SUBTOTAL(109,CheckRegister[WITHDRAWAL])</f>
        <v>189</v>
      </c>
      <c r="G21" s="1">
        <f>SUBTOTAL(109,CheckRegister[DEPOSIT])</f>
        <v>3500</v>
      </c>
      <c r="H21" s="1">
        <f>CheckRegister[[#Totals],[DEPOSIT]]-CheckRegister[[#Totals],[WITHDRAWAL]]</f>
        <v>3311</v>
      </c>
    </row>
  </sheetData>
  <conditionalFormatting sqref="F7:G20">
    <cfRule type="expression" dxfId="1" priority="1">
      <formula>AND($F7&gt;0,$G7&gt;0)</formula>
    </cfRule>
  </conditionalFormatting>
  <dataValidations count="13">
    <dataValidation allowBlank="1" showInputMessage="1" showErrorMessage="1" prompt="Create a Check register with transaction codes in this worksheet. Enter Check details in CheckRegister table. Current Balance is automatically calculated in cell H3" sqref="A1" xr:uid="{00000000-0002-0000-0000-000001000000}"/>
    <dataValidation allowBlank="1" showInputMessage="1" showErrorMessage="1" prompt="Title of this worksheet is in this cell" sqref="B1" xr:uid="{00000000-0002-0000-0000-000002000000}"/>
    <dataValidation allowBlank="1" showInputMessage="1" showErrorMessage="1" prompt="Transaction codes are in cells B3 through D5" sqref="B2" xr:uid="{00000000-0002-0000-0000-000003000000}"/>
    <dataValidation allowBlank="1" showInputMessage="1" showErrorMessage="1" prompt="Current Balance is automatically calculated in cell below" sqref="H2" xr:uid="{00000000-0002-0000-0000-000004000000}"/>
    <dataValidation allowBlank="1" showInputMessage="1" showErrorMessage="1" prompt="Current Balance is automatically calculated in this cell" sqref="H3" xr:uid="{00000000-0002-0000-0000-000005000000}"/>
    <dataValidation allowBlank="1" showInputMessage="1" showErrorMessage="1" prompt="Enter Check number or transaction Code in this column under this heading. Use heading filters to find specific entries" sqref="B6" xr:uid="{00000000-0002-0000-0000-000006000000}"/>
    <dataValidation allowBlank="1" showInputMessage="1" showErrorMessage="1" prompt="Enter Date in this column under this heading" sqref="C6" xr:uid="{00000000-0002-0000-0000-000007000000}"/>
    <dataValidation allowBlank="1" showInputMessage="1" showErrorMessage="1" prompt="Enter Transaction in this column under this heading" sqref="D6" xr:uid="{00000000-0002-0000-0000-000008000000}"/>
    <dataValidation allowBlank="1" showInputMessage="1" showErrorMessage="1" prompt="Enter Description in this column under this heading" sqref="E6" xr:uid="{00000000-0002-0000-0000-000009000000}"/>
    <dataValidation allowBlank="1" showInputMessage="1" showErrorMessage="1" prompt="Enter Withdrawal amount in this column under this heading" sqref="F6" xr:uid="{00000000-0002-0000-0000-00000A000000}"/>
    <dataValidation allowBlank="1" showInputMessage="1" showErrorMessage="1" prompt="Enter Deposit amount in this column under this heading" sqref="G6" xr:uid="{00000000-0002-0000-0000-00000B000000}"/>
    <dataValidation allowBlank="1" showInputMessage="1" showErrorMessage="1" prompt="Balance amount is automatically calculated in this column under this heading" sqref="H6" xr:uid="{00000000-0002-0000-0000-00000C000000}"/>
    <dataValidation allowBlank="1" showInputMessage="1" sqref="B7:B21" xr:uid="{00000000-0002-0000-0000-000000000000}"/>
  </dataValidations>
  <printOptions horizontalCentered="1"/>
  <pageMargins left="0.25" right="0.25" top="0.75" bottom="0.75" header="0.3" footer="0.3"/>
  <pageSetup paperSize="9" scale="86" fitToHeight="0" orientation="landscape" r:id="rId1"/>
  <headerFooter differentFirst="1">
    <oddFooter>Page &amp;P of &amp;N</oddFooter>
  </headerFooter>
  <ignoredErrors>
    <ignoredError sqref="H7" calculatedColumn="1"/>
    <ignoredError sqref="H8:H12" emptyCellReference="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8DA066-5C6F-413E-B1A5-7BF27FDAABA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BAA152DB-C20E-40B4-BDCF-0B40ED2E51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FEB97F-EC9D-4F6D-9391-6BA533D1D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TM33558258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Account &amp; Balance Form</vt:lpstr>
      <vt:lpstr>ColumnTitle1</vt:lpstr>
      <vt:lpstr>ColumnTitleRegion1..H3.1</vt:lpstr>
      <vt:lpstr>CURRENT_BALANCE</vt:lpstr>
      <vt:lpstr>'Account &amp; Balance Form'!Print_Titles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2022-02-14T04:48:08Z</dcterms:created>
  <dcterms:modified xsi:type="dcterms:W3CDTF">2023-01-21T15:18:52Z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