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Daily Cash Coun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D24" i="1"/>
  <c r="D23" i="1"/>
  <c r="D22" i="1"/>
  <c r="D21" i="1"/>
  <c r="D19" i="1"/>
  <c r="D18" i="1"/>
  <c r="D17" i="1"/>
  <c r="D16" i="1"/>
  <c r="D13" i="1"/>
  <c r="D14" i="1"/>
  <c r="D25" i="1" s="1"/>
  <c r="C33" i="1" s="1"/>
  <c r="D15" i="1"/>
  <c r="D20" i="1"/>
  <c r="C35" i="1" l="1"/>
</calcChain>
</file>

<file path=xl/sharedStrings.xml><?xml version="1.0" encoding="utf-8"?>
<sst xmlns="http://schemas.openxmlformats.org/spreadsheetml/2006/main" count="41" uniqueCount="41">
  <si>
    <t>Daily Cash Count Sheet</t>
  </si>
  <si>
    <t>Business/Location Information</t>
  </si>
  <si>
    <t>Business Name:</t>
  </si>
  <si>
    <t>Location/Department:</t>
  </si>
  <si>
    <t>Cashier Name:</t>
  </si>
  <si>
    <t>Date:</t>
  </si>
  <si>
    <t>Shift (Morning/Evening):</t>
  </si>
  <si>
    <t>Cash Breakdown</t>
  </si>
  <si>
    <t>Denomination</t>
  </si>
  <si>
    <t>Quantity Counted</t>
  </si>
  <si>
    <t>Total Amount ($)</t>
  </si>
  <si>
    <t>Bills</t>
  </si>
  <si>
    <t>$100 Bills</t>
  </si>
  <si>
    <t>$50 Bills</t>
  </si>
  <si>
    <t>$20 Bills</t>
  </si>
  <si>
    <t>$10 Bills</t>
  </si>
  <si>
    <t>$5 Bills</t>
  </si>
  <si>
    <t>$1 Bills</t>
  </si>
  <si>
    <t>Coins</t>
  </si>
  <si>
    <t>Quarters ($0.25)</t>
  </si>
  <si>
    <t>Dimes ($0.10)</t>
  </si>
  <si>
    <t>Nickels ($0.05)</t>
  </si>
  <si>
    <t>Pennies ($0.01)</t>
  </si>
  <si>
    <t>Total Cash Counted:</t>
  </si>
  <si>
    <t>Cash Reconciliation</t>
  </si>
  <si>
    <t>Description</t>
  </si>
  <si>
    <t>Amount ($)</t>
  </si>
  <si>
    <t>Opening Cash Balance</t>
  </si>
  <si>
    <t>Total Cash Sales</t>
  </si>
  <si>
    <t>Total Cash Counted</t>
  </si>
  <si>
    <t>Expected Cash on Hand</t>
  </si>
  <si>
    <t>Difference (Over/Short)</t>
  </si>
  <si>
    <t>Additional Information (Notes):</t>
  </si>
  <si>
    <t>Signatures</t>
  </si>
  <si>
    <t>Role</t>
  </si>
  <si>
    <t>Name</t>
  </si>
  <si>
    <t>Signature</t>
  </si>
  <si>
    <t>Date</t>
  </si>
  <si>
    <t>Cashier:</t>
  </si>
  <si>
    <t>Supervisor/Manager (if applicable):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</si>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</sst>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2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3" xfId="0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0" fillId="0" borderId="0" xfId="0" applyFont="1" applyAlignment="1">
      <alignment horizontal="right" vertical="center" wrapText="1"/>
    </xf>
    <xf numFmtId="0" fontId="5" fillId="4" borderId="0" xfId="0" applyFont="1" applyFill="1" applyAlignment="1">
      <alignment vertical="center"/>
    </xf>
    <xf numFmtId="0" fontId="0" fillId="4" borderId="0" xfId="0" applyFill="1"/>
    <xf numFmtId="0" fontId="4" fillId="4" borderId="0" xfId="0" applyFont="1" applyFill="1" applyAlignment="1">
      <alignment vertical="center"/>
    </xf>
    <xf numFmtId="0" fontId="0" fillId="0" borderId="3" xfId="0" applyBorder="1" applyAlignment="1">
      <alignment horizontal="left" vertical="center" wrapText="1"/>
    </xf>
    <xf numFmtId="170" fontId="0" fillId="0" borderId="3" xfId="0" applyNumberFormat="1" applyBorder="1" applyAlignment="1">
      <alignment horizontal="left" vertical="center" wrapText="1"/>
    </xf>
    <xf numFmtId="170" fontId="7" fillId="0" borderId="3" xfId="0" applyNumberFormat="1" applyFont="1" applyBorder="1" applyAlignment="1">
      <alignment horizontal="left" vertical="center" wrapText="1"/>
    </xf>
    <xf numFmtId="170" fontId="0" fillId="0" borderId="0" xfId="0" applyNumberFormat="1" applyFont="1" applyAlignment="1">
      <alignment horizontal="left" vertical="center" wrapText="1"/>
    </xf>
    <xf numFmtId="170" fontId="8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E25" totalsRowShown="0" headerRowDxfId="6" dataDxfId="7">
  <autoFilter ref="B12:E25"/>
  <tableColumns count="4">
    <tableColumn id="1" name="Denomination" dataDxfId="9"/>
    <tableColumn id="2" name="Quantity Counted" dataDxfId="8"/>
    <tableColumn id="3" name="Total Amount ($)" dataDxfId="1">
      <calculatedColumnFormula>IF(C13&gt;0,C13*100,"")</calculatedColumnFormula>
    </tableColumn>
    <tableColumn id="4" name="Note" dataDxfId="4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0:C35" totalsRowShown="0" headerRowDxfId="2" dataDxfId="3">
  <autoFilter ref="B30:C35"/>
  <tableColumns count="2">
    <tableColumn id="1" name="Description" dataDxfId="5"/>
    <tableColumn id="2" name="Amount ($)" dataDxfId="0">
      <calculatedColumnFormula>D25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6"/>
  <sheetViews>
    <sheetView showGridLines="0" tabSelected="1" workbookViewId="0">
      <selection activeCell="H19" sqref="H19"/>
    </sheetView>
  </sheetViews>
  <sheetFormatPr defaultRowHeight="15" x14ac:dyDescent="0.25"/>
  <cols>
    <col min="1" max="1" width="5.28515625" customWidth="1"/>
    <col min="2" max="5" width="35.7109375" customWidth="1"/>
  </cols>
  <sheetData>
    <row r="2" spans="2:5" ht="31.5" x14ac:dyDescent="0.25">
      <c r="B2" s="4" t="s">
        <v>0</v>
      </c>
      <c r="C2" s="4"/>
      <c r="D2" s="4"/>
      <c r="E2" s="4"/>
    </row>
    <row r="4" spans="2:5" ht="24.95" customHeight="1" x14ac:dyDescent="0.25">
      <c r="B4" s="26" t="s">
        <v>1</v>
      </c>
      <c r="C4" s="27"/>
      <c r="D4" s="27"/>
      <c r="E4" s="27"/>
    </row>
    <row r="6" spans="2:5" ht="24" customHeight="1" x14ac:dyDescent="0.25">
      <c r="B6" s="5" t="s">
        <v>2</v>
      </c>
      <c r="C6" s="6"/>
      <c r="D6" s="25" t="s">
        <v>5</v>
      </c>
      <c r="E6" s="6"/>
    </row>
    <row r="7" spans="2:5" ht="24" customHeight="1" x14ac:dyDescent="0.25">
      <c r="B7" s="5" t="s">
        <v>3</v>
      </c>
      <c r="C7" s="7"/>
      <c r="D7" s="25" t="s">
        <v>6</v>
      </c>
      <c r="E7" s="6"/>
    </row>
    <row r="8" spans="2:5" ht="24" customHeight="1" x14ac:dyDescent="0.25">
      <c r="B8" s="5" t="s">
        <v>4</v>
      </c>
      <c r="C8" s="7"/>
    </row>
    <row r="10" spans="2:5" ht="24.95" customHeight="1" x14ac:dyDescent="0.25">
      <c r="B10" s="28" t="s">
        <v>7</v>
      </c>
      <c r="C10" s="27"/>
      <c r="D10" s="27"/>
      <c r="E10" s="27"/>
    </row>
    <row r="12" spans="2:5" ht="35.1" customHeight="1" x14ac:dyDescent="0.25">
      <c r="B12" s="8" t="s">
        <v>8</v>
      </c>
      <c r="C12" s="8" t="s">
        <v>9</v>
      </c>
      <c r="D12" s="8" t="s">
        <v>10</v>
      </c>
      <c r="E12" s="20" t="s">
        <v>40</v>
      </c>
    </row>
    <row r="13" spans="2:5" ht="35.1" customHeight="1" x14ac:dyDescent="0.25">
      <c r="B13" s="21" t="s">
        <v>11</v>
      </c>
      <c r="C13" s="22"/>
      <c r="D13" s="22" t="str">
        <f t="shared" ref="D13:D20" si="0">IF(C13&gt;0,C13*100,"")</f>
        <v/>
      </c>
      <c r="E13" s="23"/>
    </row>
    <row r="14" spans="2:5" ht="35.1" customHeight="1" x14ac:dyDescent="0.25">
      <c r="B14" s="2" t="s">
        <v>12</v>
      </c>
      <c r="C14" s="29">
        <v>5</v>
      </c>
      <c r="D14" s="30">
        <f t="shared" si="0"/>
        <v>500</v>
      </c>
      <c r="E14" s="19"/>
    </row>
    <row r="15" spans="2:5" ht="35.1" customHeight="1" x14ac:dyDescent="0.25">
      <c r="B15" s="2" t="s">
        <v>13</v>
      </c>
      <c r="C15" s="29">
        <v>2</v>
      </c>
      <c r="D15" s="30">
        <f>IF(C15&gt;0,C15*50,"")</f>
        <v>100</v>
      </c>
      <c r="E15" s="19"/>
    </row>
    <row r="16" spans="2:5" ht="35.1" customHeight="1" x14ac:dyDescent="0.25">
      <c r="B16" s="2" t="s">
        <v>14</v>
      </c>
      <c r="C16" s="29">
        <v>5</v>
      </c>
      <c r="D16" s="30">
        <f>IF(C16&gt;0,C16*20,"")</f>
        <v>100</v>
      </c>
      <c r="E16" s="19"/>
    </row>
    <row r="17" spans="2:5" ht="35.1" customHeight="1" x14ac:dyDescent="0.25">
      <c r="B17" s="2" t="s">
        <v>15</v>
      </c>
      <c r="C17" s="29">
        <v>20</v>
      </c>
      <c r="D17" s="30">
        <f>IF(C17&gt;0,C17*10,"")</f>
        <v>200</v>
      </c>
      <c r="E17" s="19"/>
    </row>
    <row r="18" spans="2:5" ht="35.1" customHeight="1" x14ac:dyDescent="0.25">
      <c r="B18" s="2" t="s">
        <v>16</v>
      </c>
      <c r="C18" s="29">
        <v>50</v>
      </c>
      <c r="D18" s="30">
        <f>IF(C18&gt;0,C18*5,"")</f>
        <v>250</v>
      </c>
      <c r="E18" s="19"/>
    </row>
    <row r="19" spans="2:5" ht="35.1" customHeight="1" x14ac:dyDescent="0.25">
      <c r="B19" s="2" t="s">
        <v>17</v>
      </c>
      <c r="C19" s="29">
        <v>45</v>
      </c>
      <c r="D19" s="30">
        <f>IF(C19&gt;0,C19*1,"")</f>
        <v>45</v>
      </c>
      <c r="E19" s="19"/>
    </row>
    <row r="20" spans="2:5" ht="35.1" customHeight="1" x14ac:dyDescent="0.25">
      <c r="B20" s="21" t="s">
        <v>18</v>
      </c>
      <c r="C20" s="22"/>
      <c r="D20" s="22" t="str">
        <f t="shared" si="0"/>
        <v/>
      </c>
      <c r="E20" s="23"/>
    </row>
    <row r="21" spans="2:5" ht="35.1" customHeight="1" x14ac:dyDescent="0.25">
      <c r="B21" s="2" t="s">
        <v>19</v>
      </c>
      <c r="C21" s="29">
        <v>60</v>
      </c>
      <c r="D21" s="30">
        <f>IF(C21&gt;0,C21*0.25,"")</f>
        <v>15</v>
      </c>
      <c r="E21" s="19"/>
    </row>
    <row r="22" spans="2:5" ht="35.1" customHeight="1" x14ac:dyDescent="0.25">
      <c r="B22" s="2" t="s">
        <v>20</v>
      </c>
      <c r="C22" s="29">
        <v>25</v>
      </c>
      <c r="D22" s="30">
        <f>IF(C22&gt;0,C22*0.1,"")</f>
        <v>2.5</v>
      </c>
      <c r="E22" s="19"/>
    </row>
    <row r="23" spans="2:5" ht="35.1" customHeight="1" x14ac:dyDescent="0.25">
      <c r="B23" s="2" t="s">
        <v>21</v>
      </c>
      <c r="C23" s="29">
        <v>90</v>
      </c>
      <c r="D23" s="30">
        <f>IF(C23&gt;0,C23*0.05,"")</f>
        <v>4.5</v>
      </c>
      <c r="E23" s="19"/>
    </row>
    <row r="24" spans="2:5" ht="35.1" customHeight="1" x14ac:dyDescent="0.25">
      <c r="B24" s="2" t="s">
        <v>22</v>
      </c>
      <c r="C24" s="29">
        <v>110</v>
      </c>
      <c r="D24" s="30">
        <f>IF(C24&gt;0,C24*0.01,"")</f>
        <v>1.1000000000000001</v>
      </c>
      <c r="E24" s="19"/>
    </row>
    <row r="25" spans="2:5" ht="35.1" customHeight="1" x14ac:dyDescent="0.25">
      <c r="B25" s="3" t="s">
        <v>23</v>
      </c>
      <c r="C25" s="29"/>
      <c r="D25" s="31">
        <f>SUM(D14:D19)+SUM(D21:D24)</f>
        <v>1218.0999999999999</v>
      </c>
      <c r="E25" s="19"/>
    </row>
    <row r="28" spans="2:5" ht="18" x14ac:dyDescent="0.25">
      <c r="B28" s="1" t="s">
        <v>24</v>
      </c>
    </row>
    <row r="30" spans="2:5" ht="35.1" customHeight="1" x14ac:dyDescent="0.25">
      <c r="B30" s="24" t="s">
        <v>25</v>
      </c>
      <c r="C30" s="24" t="s">
        <v>26</v>
      </c>
    </row>
    <row r="31" spans="2:5" ht="35.1" customHeight="1" x14ac:dyDescent="0.25">
      <c r="B31" s="5" t="s">
        <v>27</v>
      </c>
      <c r="C31" s="32">
        <v>800</v>
      </c>
    </row>
    <row r="32" spans="2:5" ht="35.1" customHeight="1" x14ac:dyDescent="0.25">
      <c r="B32" s="5" t="s">
        <v>28</v>
      </c>
      <c r="C32" s="32">
        <v>750</v>
      </c>
    </row>
    <row r="33" spans="2:5" ht="35.1" customHeight="1" x14ac:dyDescent="0.25">
      <c r="B33" s="5" t="s">
        <v>29</v>
      </c>
      <c r="C33" s="33">
        <f>D25</f>
        <v>1218.0999999999999</v>
      </c>
    </row>
    <row r="34" spans="2:5" ht="35.1" customHeight="1" x14ac:dyDescent="0.25">
      <c r="B34" s="5" t="s">
        <v>30</v>
      </c>
      <c r="C34" s="32">
        <f>C31+C32</f>
        <v>1550</v>
      </c>
    </row>
    <row r="35" spans="2:5" ht="35.1" customHeight="1" x14ac:dyDescent="0.25">
      <c r="B35" s="5" t="s">
        <v>31</v>
      </c>
      <c r="C35" s="33">
        <f>C34-C33</f>
        <v>331.90000000000009</v>
      </c>
    </row>
    <row r="37" spans="2:5" ht="18" x14ac:dyDescent="0.25">
      <c r="B37" s="1" t="s">
        <v>32</v>
      </c>
    </row>
    <row r="38" spans="2:5" x14ac:dyDescent="0.25">
      <c r="B38" s="10"/>
      <c r="C38" s="11"/>
      <c r="D38" s="11"/>
      <c r="E38" s="12"/>
    </row>
    <row r="39" spans="2:5" x14ac:dyDescent="0.25">
      <c r="B39" s="13"/>
      <c r="C39" s="14"/>
      <c r="D39" s="14"/>
      <c r="E39" s="15"/>
    </row>
    <row r="40" spans="2:5" x14ac:dyDescent="0.25">
      <c r="B40" s="16"/>
      <c r="C40" s="17"/>
      <c r="D40" s="17"/>
      <c r="E40" s="18"/>
    </row>
    <row r="42" spans="2:5" ht="18" x14ac:dyDescent="0.25">
      <c r="B42" s="1" t="s">
        <v>33</v>
      </c>
    </row>
    <row r="44" spans="2:5" ht="39.950000000000003" customHeight="1" x14ac:dyDescent="0.25">
      <c r="B44" s="9" t="s">
        <v>34</v>
      </c>
      <c r="C44" s="9" t="s">
        <v>35</v>
      </c>
      <c r="D44" s="9" t="s">
        <v>36</v>
      </c>
      <c r="E44" s="9" t="s">
        <v>37</v>
      </c>
    </row>
    <row r="45" spans="2:5" ht="39.950000000000003" customHeight="1" x14ac:dyDescent="0.25">
      <c r="B45" s="9" t="s">
        <v>38</v>
      </c>
      <c r="C45" s="9"/>
      <c r="D45" s="9"/>
      <c r="E45" s="9"/>
    </row>
    <row r="46" spans="2:5" ht="39.950000000000003" customHeight="1" x14ac:dyDescent="0.25">
      <c r="B46" s="9" t="s">
        <v>39</v>
      </c>
      <c r="C46" s="9"/>
      <c r="D46" s="9"/>
      <c r="E46" s="9"/>
    </row>
  </sheetData>
  <mergeCells count="2">
    <mergeCell ref="B2:E2"/>
    <mergeCell ref="B38:E40"/>
  </mergeCells>
  <dataValidations count="7">
    <dataValidation allowBlank="1" showInputMessage="1" showErrorMessage="1" prompt="Cash Breakdown: Count the number of bills and coins by denomination and calculate the total amount for each denomination." sqref="B10"/>
    <dataValidation allowBlank="1" showInputMessage="1" showErrorMessage="1" prompt="Opening Cash Balance: The amount in the drawer at the start of the day/shift." sqref="B31"/>
    <dataValidation allowBlank="1" showInputMessage="1" showErrorMessage="1" prompt="Total Cash Sales: Total cash received from sales during the day/shift." sqref="B32"/>
    <dataValidation allowBlank="1" showInputMessage="1" showErrorMessage="1" prompt="Total Cash Counted: Sum of the cash counted at the end of the day/shift." sqref="B33"/>
    <dataValidation allowBlank="1" showInputMessage="1" showErrorMessage="1" prompt="Expected Cash on Hand: Opening balance plus total cash sales." sqref="B34"/>
    <dataValidation allowBlank="1" showInputMessage="1" showErrorMessage="1" prompt="Difference: The discrepancy between the expected cash and the total cash counted (overage or shortage)." sqref="B35"/>
    <dataValidation allowBlank="1" showInputMessage="1" showErrorMessage="1" prompt="Signatures: Ensure both the cashier and supervisor (if applicable) sign off for accuracy and accountability." sqref="B42"/>
  </dataValidations>
  <pageMargins left="0.25" right="0.25" top="0.75" bottom="0.75" header="0.3" footer="0.3"/>
  <pageSetup scale="68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Daily Cash Count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2024-10-19T13:30:42Z</cp:lastPrinted>
  <dcterms:created xsi:type="dcterms:W3CDTF">2024-10-18T14:23:01Z</dcterms:created>
  <dcterms:modified xsi:type="dcterms:W3CDTF">2024-10-19T13:31:14Z</dcterms:modified>
</cp:coreProperties>
</file>