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Cash Count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D58" i="1"/>
  <c r="D57" i="1"/>
  <c r="D56" i="1"/>
  <c r="D55" i="1"/>
  <c r="D54" i="1"/>
  <c r="D53" i="1"/>
  <c r="D52" i="1"/>
  <c r="D51" i="1"/>
  <c r="D50" i="1"/>
  <c r="D49" i="1"/>
  <c r="D48" i="1"/>
  <c r="C42" i="1"/>
  <c r="C67" i="1" s="1"/>
  <c r="C34" i="1"/>
  <c r="C66" i="1" s="1"/>
  <c r="D24" i="1"/>
  <c r="D23" i="1"/>
  <c r="D22" i="1"/>
  <c r="D21" i="1"/>
  <c r="D20" i="1"/>
  <c r="D19" i="1"/>
  <c r="D18" i="1"/>
  <c r="D17" i="1"/>
  <c r="D16" i="1"/>
  <c r="D14" i="1"/>
  <c r="D15" i="1"/>
  <c r="D59" i="1" l="1"/>
  <c r="C69" i="1" s="1"/>
  <c r="D25" i="1"/>
  <c r="C65" i="1" s="1"/>
  <c r="C68" i="1" s="1"/>
  <c r="C70" i="1" l="1"/>
</calcChain>
</file>

<file path=xl/sharedStrings.xml><?xml version="1.0" encoding="utf-8"?>
<sst xmlns="http://schemas.openxmlformats.org/spreadsheetml/2006/main" count="64" uniqueCount="44">
  <si>
    <t>Daily Cash Count Sheet</t>
  </si>
  <si>
    <t>General Information</t>
  </si>
  <si>
    <t>Opening Cash Count</t>
  </si>
  <si>
    <t>Denomination</t>
  </si>
  <si>
    <t>Quantity</t>
  </si>
  <si>
    <t>Amount (ZAR)</t>
  </si>
  <si>
    <t>50c Coins</t>
  </si>
  <si>
    <t>20c Coins</t>
  </si>
  <si>
    <t>10c Coins</t>
  </si>
  <si>
    <t>Total Opening Cash</t>
  </si>
  <si>
    <t>Cash Received During the Day</t>
  </si>
  <si>
    <t>Description</t>
  </si>
  <si>
    <t>Cash Sales</t>
  </si>
  <si>
    <t>Petty Cash Deposits</t>
  </si>
  <si>
    <t>Other (specify)</t>
  </si>
  <si>
    <t>Total Cash Received</t>
  </si>
  <si>
    <t>Cash Paid Out During the Day</t>
  </si>
  <si>
    <t>Petty Cash Withdrawals</t>
  </si>
  <si>
    <t>Other Payments (specify)</t>
  </si>
  <si>
    <t>Total Cash Paid Out</t>
  </si>
  <si>
    <t>Closing Cash Count</t>
  </si>
  <si>
    <t>Total Closing Cash</t>
  </si>
  <si>
    <t>Summary</t>
  </si>
  <si>
    <t>Opening Cash Total</t>
  </si>
  <si>
    <t>Expected Cash Balance</t>
  </si>
  <si>
    <t>Actual Cash Count (Closing)</t>
  </si>
  <si>
    <t>Cash Over/Short</t>
  </si>
  <si>
    <t>Signatures</t>
  </si>
  <si>
    <t>$ 200 Notes</t>
  </si>
  <si>
    <t>$ 100 Notes</t>
  </si>
  <si>
    <t>$ 50 Notes</t>
  </si>
  <si>
    <t>$ 20 Notes</t>
  </si>
  <si>
    <t>$ 10 Notes</t>
  </si>
  <si>
    <t>$ 5 Coins</t>
  </si>
  <si>
    <t>$ 2 Coins</t>
  </si>
  <si>
    <t>$ 1 Coins</t>
  </si>
  <si>
    <t>Amount ($)</t>
  </si>
  <si>
    <r>
      <t>Cashier Signature</t>
    </r>
    <r>
      <rPr>
        <sz val="11"/>
        <color theme="1"/>
        <rFont val="Calibri"/>
        <family val="2"/>
        <scheme val="minor"/>
      </rPr>
      <t>:</t>
    </r>
  </si>
  <si>
    <r>
      <t>Supervisor Signature</t>
    </r>
    <r>
      <rPr>
        <sz val="11"/>
        <color theme="1"/>
        <rFont val="Calibri"/>
        <family val="2"/>
        <scheme val="minor"/>
      </rPr>
      <t xml:space="preserve">: </t>
    </r>
  </si>
  <si>
    <r>
      <t>Date</t>
    </r>
    <r>
      <rPr>
        <sz val="11"/>
        <color theme="1"/>
        <rFont val="Calibri"/>
        <family val="2"/>
        <scheme val="minor"/>
      </rPr>
      <t xml:space="preserve">: </t>
    </r>
  </si>
  <si>
    <r>
      <t>Date</t>
    </r>
    <r>
      <rPr>
        <sz val="11"/>
        <color theme="1"/>
        <rFont val="Calibri"/>
        <family val="2"/>
        <scheme val="minor"/>
      </rPr>
      <t>:</t>
    </r>
  </si>
  <si>
    <r>
      <t>Location/Branch</t>
    </r>
    <r>
      <rPr>
        <sz val="11"/>
        <color theme="1"/>
        <rFont val="Calibri"/>
        <family val="2"/>
        <scheme val="minor"/>
      </rPr>
      <t xml:space="preserve">: </t>
    </r>
  </si>
  <si>
    <r>
      <t>Cashier Name</t>
    </r>
    <r>
      <rPr>
        <sz val="11"/>
        <color theme="1"/>
        <rFont val="Calibri"/>
        <family val="2"/>
        <scheme val="minor"/>
      </rPr>
      <t xml:space="preserve">: </t>
    </r>
  </si>
  <si>
    <r>
      <t>Supervisor Name</t>
    </r>
    <r>
      <rPr>
        <sz val="11"/>
        <color theme="1"/>
        <rFont val="Calibri"/>
        <family val="2"/>
        <scheme val="minor"/>
      </rPr>
      <t xml:space="preserve">: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</si>
</sst>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8" formatCode="&quot;$&quot;#,##0.00"/>
    <numFmt numFmtId="171" formatCode="[$-F800]dddd\,\ mmmm\ dd\,\ yyyy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3.5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2" tint="-0.749992370372631"/>
        <bgColor indexed="64"/>
      </patternFill>
    </fill>
  </fills>
  <borders count="4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4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68" fontId="0" fillId="0" borderId="1" xfId="0" applyNumberFormat="1" applyBorder="1" applyAlignment="1">
      <alignment horizontal="left" vertical="center" wrapText="1"/>
    </xf>
    <xf numFmtId="168" fontId="0" fillId="0" borderId="0" xfId="0" applyNumberFormat="1" applyAlignment="1">
      <alignment horizontal="left" vertical="center" wrapText="1"/>
    </xf>
    <xf numFmtId="168" fontId="3" fillId="0" borderId="0" xfId="0" applyNumberFormat="1" applyFont="1" applyAlignment="1">
      <alignment horizontal="left" vertical="center" wrapText="1"/>
    </xf>
    <xf numFmtId="168" fontId="5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0" fillId="0" borderId="2" xfId="0" applyBorder="1"/>
    <xf numFmtId="0" fontId="0" fillId="0" borderId="3" xfId="0" applyBorder="1"/>
    <xf numFmtId="0" fontId="6" fillId="2" borderId="0" xfId="0" applyFont="1" applyFill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2" xfId="0" applyBorder="1" applyAlignment="1">
      <alignment horizontal="left" vertical="center"/>
    </xf>
    <xf numFmtId="171" fontId="0" fillId="0" borderId="2" xfId="0" applyNumberFormat="1" applyBorder="1" applyAlignment="1">
      <alignment horizontal="left" vertical="center"/>
    </xf>
    <xf numFmtId="0" fontId="7" fillId="0" borderId="0" xfId="0" applyFont="1"/>
    <xf numFmtId="0" fontId="2" fillId="3" borderId="0" xfId="0" applyFont="1" applyFill="1" applyAlignment="1">
      <alignment horizontal="left" vertical="center" wrapText="1"/>
    </xf>
  </cellXfs>
  <cellStyles count="1">
    <cellStyle name="Normal" xfId="0" builtinId="0"/>
  </cellStyles>
  <dxfs count="19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2" tint="-0.749992370372631"/>
        </patternFill>
      </fill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2" tint="-0.749992370372631"/>
        </patternFill>
      </fill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2" tint="-0.749992370372631"/>
        </patternFill>
      </fill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2" tint="-0.749992370372631"/>
        </patternFill>
      </fill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2" tint="-0.749992370372631"/>
        </patternFill>
      </fill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3:D25" totalsRowShown="0" headerRowDxfId="4" dataDxfId="5">
  <autoFilter ref="B13:D25"/>
  <tableColumns count="3">
    <tableColumn id="1" name="Denomination" dataDxfId="18"/>
    <tableColumn id="2" name="Quantity" dataDxfId="17"/>
    <tableColumn id="3" name="Amount ($)" dataDxfId="16">
      <calculatedColumnFormula>IF(C14&gt;0,C14*200,"")</calculatedColumnFormula>
    </tableColumn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30:C34" totalsRowShown="0" headerRowDxfId="3" dataDxfId="15">
  <autoFilter ref="B30:C34"/>
  <tableColumns count="2">
    <tableColumn id="1" name="Description" dataDxfId="14"/>
    <tableColumn id="2" name="Amount ($)" dataDxfId="13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9:C42" totalsRowShown="0" headerRowDxfId="2">
  <autoFilter ref="B39:C42"/>
  <tableColumns count="2">
    <tableColumn id="1" name="Description"/>
    <tableColumn id="2" name="Amount ($)"/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47:D59" totalsRowShown="0" headerRowDxfId="1" dataDxfId="9">
  <autoFilter ref="B47:D59"/>
  <tableColumns count="3">
    <tableColumn id="1" name="Denomination" dataDxfId="12"/>
    <tableColumn id="2" name="Quantity" dataDxfId="11"/>
    <tableColumn id="3" name="Amount ($)" dataDxfId="10"/>
  </tableColumns>
  <tableStyleInfo name="TableStyleLight18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B64:C70" totalsRowShown="0" headerRowDxfId="0" dataDxfId="8">
  <autoFilter ref="B64:C70"/>
  <tableColumns count="2">
    <tableColumn id="1" name="Description" dataDxfId="7"/>
    <tableColumn id="2" name="Amount (ZAR)" dataDxfId="6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75"/>
  <sheetViews>
    <sheetView showGridLines="0" tabSelected="1" workbookViewId="0">
      <selection activeCell="G8" sqref="G8"/>
    </sheetView>
  </sheetViews>
  <sheetFormatPr defaultRowHeight="15" x14ac:dyDescent="0.25"/>
  <cols>
    <col min="1" max="1" width="4.5703125" customWidth="1"/>
    <col min="2" max="4" width="45.7109375" customWidth="1"/>
  </cols>
  <sheetData>
    <row r="2" spans="2:4" ht="31.5" x14ac:dyDescent="0.25">
      <c r="B2" s="12" t="s">
        <v>0</v>
      </c>
      <c r="C2" s="12"/>
      <c r="D2" s="12"/>
    </row>
    <row r="4" spans="2:4" s="16" customFormat="1" ht="24.95" customHeight="1" x14ac:dyDescent="0.3">
      <c r="B4" s="1" t="s">
        <v>1</v>
      </c>
    </row>
    <row r="5" spans="2:4" x14ac:dyDescent="0.25">
      <c r="B5" s="2"/>
    </row>
    <row r="6" spans="2:4" ht="24" customHeight="1" x14ac:dyDescent="0.25">
      <c r="B6" s="13" t="s">
        <v>40</v>
      </c>
      <c r="C6" s="15">
        <f ca="1">TODAY()</f>
        <v>45584</v>
      </c>
      <c r="D6" s="15"/>
    </row>
    <row r="7" spans="2:4" ht="24" customHeight="1" x14ac:dyDescent="0.25">
      <c r="B7" s="13" t="s">
        <v>41</v>
      </c>
      <c r="C7" s="14"/>
      <c r="D7" s="14"/>
    </row>
    <row r="8" spans="2:4" ht="24" customHeight="1" x14ac:dyDescent="0.25">
      <c r="B8" s="13" t="s">
        <v>42</v>
      </c>
      <c r="C8" s="14"/>
      <c r="D8" s="14"/>
    </row>
    <row r="9" spans="2:4" ht="24" customHeight="1" x14ac:dyDescent="0.25">
      <c r="B9" s="13" t="s">
        <v>43</v>
      </c>
      <c r="C9" s="14"/>
      <c r="D9" s="14"/>
    </row>
    <row r="11" spans="2:4" s="16" customFormat="1" ht="24.95" customHeight="1" x14ac:dyDescent="0.3">
      <c r="B11" s="1" t="s">
        <v>2</v>
      </c>
    </row>
    <row r="13" spans="2:4" ht="35.1" customHeight="1" x14ac:dyDescent="0.25">
      <c r="B13" s="17" t="s">
        <v>3</v>
      </c>
      <c r="C13" s="17" t="s">
        <v>4</v>
      </c>
      <c r="D13" s="17" t="s">
        <v>36</v>
      </c>
    </row>
    <row r="14" spans="2:4" ht="35.1" customHeight="1" x14ac:dyDescent="0.25">
      <c r="B14" s="4" t="s">
        <v>28</v>
      </c>
      <c r="C14" s="4">
        <v>12</v>
      </c>
      <c r="D14" s="5">
        <f t="shared" ref="D14" si="0">IF(C14&gt;0,C14*200,"")</f>
        <v>2400</v>
      </c>
    </row>
    <row r="15" spans="2:4" ht="35.1" customHeight="1" x14ac:dyDescent="0.25">
      <c r="B15" s="4" t="s">
        <v>29</v>
      </c>
      <c r="C15" s="4">
        <v>23</v>
      </c>
      <c r="D15" s="6">
        <f>IF(C15&gt;0,C15*100,"")</f>
        <v>2300</v>
      </c>
    </row>
    <row r="16" spans="2:4" ht="35.1" customHeight="1" x14ac:dyDescent="0.25">
      <c r="B16" s="4" t="s">
        <v>30</v>
      </c>
      <c r="C16" s="4">
        <v>24</v>
      </c>
      <c r="D16" s="6">
        <f>IF(C16&gt;0,C16*5,"")</f>
        <v>120</v>
      </c>
    </row>
    <row r="17" spans="2:4" ht="35.1" customHeight="1" x14ac:dyDescent="0.25">
      <c r="B17" s="4" t="s">
        <v>31</v>
      </c>
      <c r="C17" s="4">
        <v>25</v>
      </c>
      <c r="D17" s="6">
        <f>IF(C17&gt;0,C17*20,"")</f>
        <v>500</v>
      </c>
    </row>
    <row r="18" spans="2:4" ht="35.1" customHeight="1" x14ac:dyDescent="0.25">
      <c r="B18" s="4" t="s">
        <v>32</v>
      </c>
      <c r="C18" s="4">
        <v>4</v>
      </c>
      <c r="D18" s="6">
        <f>IF(C18&gt;0,C18*10,"")</f>
        <v>40</v>
      </c>
    </row>
    <row r="19" spans="2:4" ht="35.1" customHeight="1" x14ac:dyDescent="0.25">
      <c r="B19" s="4" t="s">
        <v>33</v>
      </c>
      <c r="C19" s="4">
        <v>9</v>
      </c>
      <c r="D19" s="6">
        <f>IF(C19&gt;0,C19*5,"")</f>
        <v>45</v>
      </c>
    </row>
    <row r="20" spans="2:4" ht="35.1" customHeight="1" x14ac:dyDescent="0.25">
      <c r="B20" s="4" t="s">
        <v>34</v>
      </c>
      <c r="C20" s="4">
        <v>15</v>
      </c>
      <c r="D20" s="6">
        <f>IF(C20&gt;0,C20*2,"")</f>
        <v>30</v>
      </c>
    </row>
    <row r="21" spans="2:4" ht="35.1" customHeight="1" x14ac:dyDescent="0.25">
      <c r="B21" s="4" t="s">
        <v>35</v>
      </c>
      <c r="C21" s="4">
        <v>25</v>
      </c>
      <c r="D21" s="6">
        <f>IF(C21&gt;0,C21*1,"")</f>
        <v>25</v>
      </c>
    </row>
    <row r="22" spans="2:4" ht="35.1" customHeight="1" x14ac:dyDescent="0.25">
      <c r="B22" s="4" t="s">
        <v>6</v>
      </c>
      <c r="C22" s="4">
        <v>45</v>
      </c>
      <c r="D22" s="6">
        <f>IF(C22&gt;0,C22*0.5,"")</f>
        <v>22.5</v>
      </c>
    </row>
    <row r="23" spans="2:4" ht="35.1" customHeight="1" x14ac:dyDescent="0.25">
      <c r="B23" s="4" t="s">
        <v>7</v>
      </c>
      <c r="C23" s="4">
        <v>42</v>
      </c>
      <c r="D23" s="6">
        <f>IF(C23&gt;0,C23*0.2,"")</f>
        <v>8.4</v>
      </c>
    </row>
    <row r="24" spans="2:4" ht="35.1" customHeight="1" x14ac:dyDescent="0.25">
      <c r="B24" s="4" t="s">
        <v>8</v>
      </c>
      <c r="C24" s="4">
        <v>19</v>
      </c>
      <c r="D24" s="6">
        <f>IF(C24&gt;0,C24*0.1,"")</f>
        <v>1.9000000000000001</v>
      </c>
    </row>
    <row r="25" spans="2:4" ht="35.1" customHeight="1" x14ac:dyDescent="0.25">
      <c r="B25" s="3" t="s">
        <v>9</v>
      </c>
      <c r="C25" s="4"/>
      <c r="D25" s="7">
        <f>SUM(D14:D24)</f>
        <v>5492.7999999999993</v>
      </c>
    </row>
    <row r="28" spans="2:4" s="16" customFormat="1" ht="24.95" customHeight="1" x14ac:dyDescent="0.3">
      <c r="B28" s="1" t="s">
        <v>10</v>
      </c>
    </row>
    <row r="30" spans="2:4" ht="35.1" customHeight="1" x14ac:dyDescent="0.25">
      <c r="B30" s="17" t="s">
        <v>11</v>
      </c>
      <c r="C30" s="17" t="s">
        <v>36</v>
      </c>
    </row>
    <row r="31" spans="2:4" ht="35.1" customHeight="1" x14ac:dyDescent="0.25">
      <c r="B31" s="4" t="s">
        <v>12</v>
      </c>
      <c r="C31" s="6">
        <v>1200</v>
      </c>
    </row>
    <row r="32" spans="2:4" ht="35.1" customHeight="1" x14ac:dyDescent="0.25">
      <c r="B32" s="4" t="s">
        <v>13</v>
      </c>
      <c r="C32" s="6">
        <v>200</v>
      </c>
    </row>
    <row r="33" spans="2:4" ht="35.1" customHeight="1" x14ac:dyDescent="0.25">
      <c r="B33" s="4" t="s">
        <v>14</v>
      </c>
      <c r="C33" s="6">
        <v>100</v>
      </c>
    </row>
    <row r="34" spans="2:4" ht="35.1" customHeight="1" x14ac:dyDescent="0.25">
      <c r="B34" s="3" t="s">
        <v>15</v>
      </c>
      <c r="C34" s="7">
        <f>SUM(C31:C33)</f>
        <v>1500</v>
      </c>
    </row>
    <row r="37" spans="2:4" s="16" customFormat="1" ht="24.95" customHeight="1" x14ac:dyDescent="0.3">
      <c r="B37" s="1" t="s">
        <v>16</v>
      </c>
    </row>
    <row r="39" spans="2:4" ht="35.1" customHeight="1" x14ac:dyDescent="0.25">
      <c r="B39" s="17" t="s">
        <v>11</v>
      </c>
      <c r="C39" s="17" t="s">
        <v>36</v>
      </c>
    </row>
    <row r="40" spans="2:4" ht="35.1" customHeight="1" x14ac:dyDescent="0.25">
      <c r="B40" s="4" t="s">
        <v>17</v>
      </c>
      <c r="C40" s="6">
        <v>500</v>
      </c>
    </row>
    <row r="41" spans="2:4" ht="35.1" customHeight="1" x14ac:dyDescent="0.25">
      <c r="B41" s="4" t="s">
        <v>18</v>
      </c>
      <c r="C41" s="6">
        <v>150</v>
      </c>
    </row>
    <row r="42" spans="2:4" ht="35.1" customHeight="1" x14ac:dyDescent="0.25">
      <c r="B42" s="3" t="s">
        <v>19</v>
      </c>
      <c r="C42" s="7">
        <f>SUM(C40:C41)</f>
        <v>650</v>
      </c>
    </row>
    <row r="45" spans="2:4" s="16" customFormat="1" ht="24.95" customHeight="1" x14ac:dyDescent="0.3">
      <c r="B45" s="1" t="s">
        <v>20</v>
      </c>
    </row>
    <row r="47" spans="2:4" ht="35.1" customHeight="1" x14ac:dyDescent="0.25">
      <c r="B47" s="17" t="s">
        <v>3</v>
      </c>
      <c r="C47" s="17" t="s">
        <v>4</v>
      </c>
      <c r="D47" s="17" t="s">
        <v>36</v>
      </c>
    </row>
    <row r="48" spans="2:4" ht="35.1" customHeight="1" x14ac:dyDescent="0.25">
      <c r="B48" s="4" t="s">
        <v>28</v>
      </c>
      <c r="C48" s="4">
        <v>12</v>
      </c>
      <c r="D48" s="5">
        <f t="shared" ref="D48" si="1">IF(C48&gt;0,C48*200,"")</f>
        <v>2400</v>
      </c>
    </row>
    <row r="49" spans="2:4" ht="35.1" customHeight="1" x14ac:dyDescent="0.25">
      <c r="B49" s="4" t="s">
        <v>29</v>
      </c>
      <c r="C49" s="4">
        <v>23</v>
      </c>
      <c r="D49" s="6">
        <f>IF(C49&gt;0,C49*100,"")</f>
        <v>2300</v>
      </c>
    </row>
    <row r="50" spans="2:4" ht="35.1" customHeight="1" x14ac:dyDescent="0.25">
      <c r="B50" s="4" t="s">
        <v>30</v>
      </c>
      <c r="C50" s="4">
        <v>24</v>
      </c>
      <c r="D50" s="6">
        <f>IF(C50&gt;0,C50*5,"")</f>
        <v>120</v>
      </c>
    </row>
    <row r="51" spans="2:4" ht="35.1" customHeight="1" x14ac:dyDescent="0.25">
      <c r="B51" s="4" t="s">
        <v>31</v>
      </c>
      <c r="C51" s="4">
        <v>25</v>
      </c>
      <c r="D51" s="6">
        <f>IF(C51&gt;0,C51*20,"")</f>
        <v>500</v>
      </c>
    </row>
    <row r="52" spans="2:4" ht="35.1" customHeight="1" x14ac:dyDescent="0.25">
      <c r="B52" s="4" t="s">
        <v>32</v>
      </c>
      <c r="C52" s="4">
        <v>4</v>
      </c>
      <c r="D52" s="6">
        <f>IF(C52&gt;0,C52*10,"")</f>
        <v>40</v>
      </c>
    </row>
    <row r="53" spans="2:4" ht="35.1" customHeight="1" x14ac:dyDescent="0.25">
      <c r="B53" s="4" t="s">
        <v>33</v>
      </c>
      <c r="C53" s="4">
        <v>9</v>
      </c>
      <c r="D53" s="6">
        <f>IF(C53&gt;0,C53*5,"")</f>
        <v>45</v>
      </c>
    </row>
    <row r="54" spans="2:4" ht="35.1" customHeight="1" x14ac:dyDescent="0.25">
      <c r="B54" s="4" t="s">
        <v>34</v>
      </c>
      <c r="C54" s="4">
        <v>15</v>
      </c>
      <c r="D54" s="6">
        <f>IF(C54&gt;0,C54*2,"")</f>
        <v>30</v>
      </c>
    </row>
    <row r="55" spans="2:4" ht="35.1" customHeight="1" x14ac:dyDescent="0.25">
      <c r="B55" s="4" t="s">
        <v>35</v>
      </c>
      <c r="C55" s="4">
        <v>25</v>
      </c>
      <c r="D55" s="6">
        <f>IF(C55&gt;0,C55*1,"")</f>
        <v>25</v>
      </c>
    </row>
    <row r="56" spans="2:4" ht="35.1" customHeight="1" x14ac:dyDescent="0.25">
      <c r="B56" s="4" t="s">
        <v>6</v>
      </c>
      <c r="C56" s="4">
        <v>45</v>
      </c>
      <c r="D56" s="6">
        <f>IF(C56&gt;0,C56*0.5,"")</f>
        <v>22.5</v>
      </c>
    </row>
    <row r="57" spans="2:4" ht="35.1" customHeight="1" x14ac:dyDescent="0.25">
      <c r="B57" s="4" t="s">
        <v>7</v>
      </c>
      <c r="C57" s="4">
        <v>42</v>
      </c>
      <c r="D57" s="6">
        <f>IF(C57&gt;0,C57*0.2,"")</f>
        <v>8.4</v>
      </c>
    </row>
    <row r="58" spans="2:4" ht="35.1" customHeight="1" x14ac:dyDescent="0.25">
      <c r="B58" s="4" t="s">
        <v>8</v>
      </c>
      <c r="C58" s="4">
        <v>19</v>
      </c>
      <c r="D58" s="6">
        <f>IF(C58&gt;0,C58*0.1,"")</f>
        <v>1.9000000000000001</v>
      </c>
    </row>
    <row r="59" spans="2:4" ht="35.1" customHeight="1" x14ac:dyDescent="0.25">
      <c r="B59" s="3" t="s">
        <v>21</v>
      </c>
      <c r="C59" s="4"/>
      <c r="D59" s="7">
        <f>SUM(D48:D58)</f>
        <v>5492.7999999999993</v>
      </c>
    </row>
    <row r="62" spans="2:4" s="16" customFormat="1" ht="24.95" customHeight="1" x14ac:dyDescent="0.3">
      <c r="B62" s="1" t="s">
        <v>22</v>
      </c>
    </row>
    <row r="64" spans="2:4" ht="35.1" customHeight="1" x14ac:dyDescent="0.25">
      <c r="B64" s="17" t="s">
        <v>11</v>
      </c>
      <c r="C64" s="17" t="s">
        <v>5</v>
      </c>
    </row>
    <row r="65" spans="2:4" ht="35.1" customHeight="1" x14ac:dyDescent="0.25">
      <c r="B65" s="4" t="s">
        <v>23</v>
      </c>
      <c r="C65" s="8">
        <f>D25</f>
        <v>5492.7999999999993</v>
      </c>
    </row>
    <row r="66" spans="2:4" ht="35.1" customHeight="1" x14ac:dyDescent="0.25">
      <c r="B66" s="4" t="s">
        <v>15</v>
      </c>
      <c r="C66" s="8">
        <f>C34</f>
        <v>1500</v>
      </c>
    </row>
    <row r="67" spans="2:4" ht="35.1" customHeight="1" x14ac:dyDescent="0.25">
      <c r="B67" s="4" t="s">
        <v>19</v>
      </c>
      <c r="C67" s="8">
        <f>C42</f>
        <v>650</v>
      </c>
    </row>
    <row r="68" spans="2:4" ht="35.1" customHeight="1" x14ac:dyDescent="0.25">
      <c r="B68" s="4" t="s">
        <v>24</v>
      </c>
      <c r="C68" s="8">
        <f>C65+C66-C67</f>
        <v>6342.7999999999993</v>
      </c>
    </row>
    <row r="69" spans="2:4" ht="35.1" customHeight="1" x14ac:dyDescent="0.25">
      <c r="B69" s="4" t="s">
        <v>25</v>
      </c>
      <c r="C69" s="8">
        <f>D59</f>
        <v>5492.7999999999993</v>
      </c>
    </row>
    <row r="70" spans="2:4" ht="35.1" customHeight="1" x14ac:dyDescent="0.25">
      <c r="B70" s="3" t="s">
        <v>26</v>
      </c>
      <c r="C70" s="7">
        <f>C69-C68</f>
        <v>-850</v>
      </c>
    </row>
    <row r="72" spans="2:4" s="16" customFormat="1" ht="24.95" customHeight="1" x14ac:dyDescent="0.3">
      <c r="B72" s="1" t="s">
        <v>27</v>
      </c>
    </row>
    <row r="73" spans="2:4" x14ac:dyDescent="0.25">
      <c r="B73" s="2"/>
    </row>
    <row r="74" spans="2:4" ht="39.950000000000003" customHeight="1" x14ac:dyDescent="0.25">
      <c r="B74" s="9" t="s">
        <v>37</v>
      </c>
      <c r="C74" s="10"/>
      <c r="D74" s="9" t="s">
        <v>39</v>
      </c>
    </row>
    <row r="75" spans="2:4" ht="39.950000000000003" customHeight="1" x14ac:dyDescent="0.25">
      <c r="B75" s="9" t="s">
        <v>38</v>
      </c>
      <c r="C75" s="11"/>
    </row>
  </sheetData>
  <mergeCells count="5">
    <mergeCell ref="B2:D2"/>
    <mergeCell ref="C6:D6"/>
    <mergeCell ref="C7:D7"/>
    <mergeCell ref="C8:D8"/>
    <mergeCell ref="C9:D9"/>
  </mergeCells>
  <dataValidations count="6">
    <dataValidation allowBlank="1" showInputMessage="1" showErrorMessage="1" prompt="Signatures: The cashier and supervisor should both sign the form to confirm the accuracy of the cash count." sqref="B72"/>
    <dataValidation allowBlank="1" showInputMessage="1" showErrorMessage="1" prompt="Summary: Calculate the over/short by comparing the actual cash count with the expected cash balance." sqref="B62"/>
    <dataValidation allowBlank="1" showInputMessage="1" showErrorMessage="1" prompt="Closing Cash Count: At the end of the day, recount the cash and compare it with the expected balance." sqref="B45"/>
    <dataValidation allowBlank="1" showInputMessage="1" showErrorMessage="1" prompt="Cash Paid Out: Record any cash withdrawals or payments made." sqref="B37"/>
    <dataValidation allowBlank="1" showInputMessage="1" showErrorMessage="1" prompt="Cash Received: Track any cash transactions or deposits received during the day." sqref="B28"/>
    <dataValidation allowBlank="1" showInputMessage="1" showErrorMessage="1" prompt="Opening Cash Count: At the beginning of the day, count the cash in the register or safe and record the quantities of each denomination." sqref="B11"/>
  </dataValidations>
  <pageMargins left="0.25" right="0.25" top="0.75" bottom="0.75" header="0.3" footer="0.3"/>
  <pageSetup scale="71" fitToHeight="0" orientation="portrait" r:id="rId1"/>
  <tableParts count="5">
    <tablePart r:id="rId2"/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 Count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2024-10-19T14:07:25Z</cp:lastPrinted>
  <dcterms:created xsi:type="dcterms:W3CDTF">2024-10-19T13:52:55Z</dcterms:created>
  <dcterms:modified xsi:type="dcterms:W3CDTF">2024-10-19T14:07:59Z</dcterms:modified>
</cp:coreProperties>
</file>