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xr:revisionPtr revIDLastSave="0" documentId="8_{406353E5-4AA3-43B1-9712-D6176502CCBE}" xr6:coauthVersionLast="47" xr6:coauthVersionMax="47" xr10:uidLastSave="{00000000-0000-0000-0000-000000000000}"/>
  <bookViews>
    <workbookView xWindow="-120" yWindow="-120" windowWidth="20730" windowHeight="11160" xr2:uid="{00000000-000D-0000-FFFF-FFFF00000000}"/>
  </bookViews>
  <sheets>
    <sheet name="EQUIPMENT INVENTORY LIST" sheetId="1" r:id="rId1"/>
  </sheets>
  <definedNames>
    <definedName name="ColumnTitle1">Data[[#Headers],[Asset or serial number]]</definedName>
    <definedName name="_xlnm.Print_Titles" localSheetId="0">'EQUIPMENT INVENTORY LIST'!$3:$4</definedName>
    <definedName name="Slicer_Condition">#N/A</definedName>
    <definedName name="Slicer_Location">#N/A</definedName>
    <definedName name="Slicer_Years_of_service_left">#N/A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5" i="1" l="1"/>
  <c r="O15" i="1" s="1"/>
  <c r="Q15" i="1"/>
  <c r="R15" i="1" s="1"/>
  <c r="S15" i="1"/>
  <c r="M14" i="1"/>
  <c r="O14" i="1" s="1"/>
  <c r="Q14" i="1"/>
  <c r="R14" i="1" s="1"/>
  <c r="M13" i="1"/>
  <c r="O13" i="1" s="1"/>
  <c r="Q13" i="1"/>
  <c r="S13" i="1" s="1"/>
  <c r="M12" i="1"/>
  <c r="O12" i="1" s="1"/>
  <c r="Q12" i="1"/>
  <c r="R12" i="1" s="1"/>
  <c r="M11" i="1"/>
  <c r="O11" i="1" s="1"/>
  <c r="Q11" i="1"/>
  <c r="R11" i="1" s="1"/>
  <c r="M10" i="1"/>
  <c r="O10" i="1" s="1"/>
  <c r="Q10" i="1"/>
  <c r="R10" i="1" s="1"/>
  <c r="J5" i="1"/>
  <c r="J6" i="1"/>
  <c r="J7" i="1"/>
  <c r="S14" i="1" l="1"/>
  <c r="S12" i="1"/>
  <c r="R13" i="1"/>
  <c r="S11" i="1"/>
  <c r="S10" i="1"/>
  <c r="M8" i="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<sst xmlns="http://schemas.openxmlformats.org/spreadsheetml/2006/main" count="44" uniqueCount="39">
  <si>
    <t>EQUIPMENT INVENTORY LIST</t>
  </si>
  <si>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</si>
  <si>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</si>
  <si>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</si>
  <si>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</si>
  <si>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</si>
  <si>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</si>
  <si>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</si>
  <si>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</si>
  <si>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</si>
  <si>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</si>
  <si>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</si>
  <si>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</si>
  <si>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</si>
  <si>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</si>
  <si>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</si>
  <si>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</si>
  <si>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</si>
  <si>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</si>
  <si>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</si>
  <si>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</si>
  <si>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</si>
  <si>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</si>
  <si>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</si>
  <si>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</si>
  <si>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</si>
  <si>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</si>
  <si>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</si>
  <si>
    <t>Tractor</t>
  </si>
  <si>
    <t>Harvesters</t>
  </si>
  <si>
    <t>Harrows</t>
  </si>
  <si>
    <t>Plows</t>
  </si>
  <si>
    <t>Fertilizer spreaders</t>
  </si>
  <si>
    <t>Balers</t>
  </si>
  <si>
    <t>Seeders</t>
  </si>
  <si>
    <t>Sprayers</t>
  </si>
  <si>
    <t>Mowers</t>
  </si>
  <si>
    <t>Cultivators</t>
  </si>
  <si>
    <t>Racks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</si>
</sst>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4"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8">
    <xf numFmtId="0" fontId="0" fillId="0" borderId="0" xfId="0">
      <alignment wrapText="1"/>
    </xf>
    <xf numFmtId="0" fontId="0" fillId="0" borderId="0" xfId="0" applyAlignment="1">
      <alignment horizontal="left"/>
    </xf>
    <xf numFmtId="0" fontId="1" fillId="0" borderId="1" xfId="6"/>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1" fillId="0" borderId="1" xfId="6" applyAlignment="1">
      <alignment horizontal="center"/>
    </xf>
    <xf numFmtId="0" fontId="2" fillId="3" borderId="2" xfId="1">
      <alignment horizontal="center" vertical="center"/>
    </xf>
    <xf numFmtId="0" fontId="2" fillId="4" borderId="3" xfId="2">
      <alignment horizontal="center" vertical="center"/>
    </xf>
    <xf numFmtId="0" fontId="1" fillId="0" borderId="1" xfId="6" applyAlignment="1">
      <alignment wrapText="1"/>
    </xf>
    <xf numFmtId="164" fontId="0" fillId="0" borderId="0" xfId="3" applyFont="1">
      <alignment horizontal="right"/>
    </xf>
    <xf numFmtId="14" fontId="0" fillId="0" borderId="0" xfId="7" applyFont="1">
      <alignment horizontal="right"/>
    </xf>
    <xf numFmtId="10" fontId="0" fillId="0" borderId="0" xfId="5" applyFont="1" applyAlignment="1">
      <alignment wrapText="1"/>
    </xf>
    <xf numFmtId="164" fontId="0" fillId="2" borderId="0" xfId="4" applyFont="1">
      <alignment horizontal="right"/>
    </xf>
  </cellXfs>
  <cellStyles count="8">
    <cellStyle name="Currency" xfId="3" builtinId="4" customBuiltin="1"/>
    <cellStyle name="Currency [0]" xfId="4" builtinId="7" customBuiltin="1"/>
    <cellStyle name="Date" xfId="7" xr:uid="{00000000-0005-0000-0000-000002000000}"/>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rgb="FF3F7D5E"/>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FF3F7D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3.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323849</xdr:colOff>
      <xdr:row>0</xdr:row>
      <xdr:rowOff>9524</xdr:rowOff>
    </xdr:from>
    <xdr:to>
      <xdr:col>9</xdr:col>
      <xdr:colOff>571499</xdr:colOff>
      <xdr:row>0</xdr:row>
      <xdr:rowOff>923924</xdr:rowOff>
    </xdr:to>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0</xdr:rowOff>
    </xdr:from>
    <xdr:to>
      <xdr:col>12</xdr:col>
      <xdr:colOff>133350</xdr:colOff>
      <xdr:row>0</xdr:row>
      <xdr:rowOff>914400</xdr:rowOff>
    </xdr:to>
    <mc:AlternateContent xmlns:mc="http://schemas.openxmlformats.org/markup-compatibility/2006" xmlns:sle15="http://schemas.microsoft.com/office/drawing/2012/slicer">
      <mc:Choice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8829674" y="0"/>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13</xdr:col>
      <xdr:colOff>28574</xdr:colOff>
      <xdr:row>0</xdr:row>
      <xdr:rowOff>0</xdr:rowOff>
    </xdr:from>
    <xdr:to>
      <xdr:col>14</xdr:col>
      <xdr:colOff>781049</xdr:colOff>
      <xdr:row>0</xdr:row>
      <xdr:rowOff>914400</xdr:rowOff>
    </xdr:to>
    <mc:AlternateContent xmlns:mc="http://schemas.openxmlformats.org/markup-compatibility/2006" xmlns:sle15="http://schemas.microsoft.com/office/drawing/2012/slicer">
      <mc:Choice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mlns="">
        <xdr:sp macro="" textlink="">
          <xdr:nvSpPr>
            <xdr:cNvPr id="0" name=""/>
            <xdr:cNvSpPr>
              <a:spLocks noTextEdit="1"/>
            </xdr:cNvSpPr>
          </xdr:nvSpPr>
          <xdr:spPr>
            <a:xfrm>
              <a:off x="11325224" y="0"/>
              <a:ext cx="193357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 xr10:uid="{00000000-0013-0000-FFFF-FFFF01000000}"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 xr10:uid="{00000000-0013-0000-FFFF-FFFF02000000}"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s_of_service_left" xr10:uid="{00000000-0013-0000-FFFF-FFFF03000000}"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xr10:uid="{00000000-0014-0000-FFFF-FFFF01000000}" cache="Slicer_Location" caption="Location" columnCount="3" rowHeight="241300"/>
  <slicer name="Condition" xr10:uid="{00000000-0014-0000-FFFF-FFFF02000000}" cache="Slicer_Condition" caption="Condition" columnCount="3" rowHeight="241300"/>
  <slicer name="Years of service left " xr10:uid="{00000000-0014-0000-FFFF-FFFF03000000}" cache="Slicer_Years_of_service_left" caption="Years of service left " columnCoun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S15" totalsRowShown="0">
  <autoFilter ref="B4:S15" xr:uid="{00000000-0009-0000-0100-000001000000}"/>
  <tableColumns count="18">
    <tableColumn id="1" xr3:uid="{00000000-0010-0000-0000-000001000000}" name="Asset or serial number"/>
    <tableColumn id="2" xr3:uid="{00000000-0010-0000-0000-000002000000}" name="Item description (make and model)"/>
    <tableColumn id="3" xr3:uid="{00000000-0010-0000-0000-000003000000}" name="Location"/>
    <tableColumn id="4" xr3:uid="{00000000-0010-0000-0000-000004000000}" name="Condition"/>
    <tableColumn id="5" xr3:uid="{00000000-0010-0000-0000-000005000000}" name="Vendor"/>
    <tableColumn id="6" xr3:uid="{00000000-0010-0000-0000-000006000000}" name="Years of service left "/>
    <tableColumn id="7" xr3:uid="{00000000-0010-0000-0000-000007000000}" name="Initial value" dataCellStyle="Currency"/>
    <tableColumn id="8" xr3:uid="{00000000-0010-0000-0000-000008000000}" name="Down payment" dataCellStyle="Currency"/>
    <tableColumn id="9" xr3:uid="{00000000-0010-0000-0000-000009000000}" name="Date purchased or leased" dataCellStyle="Date"/>
    <tableColumn id="10" xr3:uid="{00000000-0010-0000-0000-00000A000000}" name="Loan term in years"/>
    <tableColumn id="11" xr3:uid="{00000000-0010-0000-0000-00000B000000}" name="Loan rate" dataCellStyle="Percent"/>
    <tableColumn id="12" xr3:uid="{00000000-0010-0000-0000-00000C000000}"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xr3:uid="{00000000-0010-0000-0000-00000D000000}" name="Monthly operating costs" dataCellStyle="Currency"/>
    <tableColumn id="14" xr3:uid="{00000000-0010-0000-0000-00000E000000}" name="Total monthly cost" dataCellStyle="Currency [0]">
      <calculatedColumnFormula>IFERROR(Data[[#This Row],[Monthly operating costs]]+Data[[#This Row],[Monthly payment]],"")</calculatedColumnFormula>
    </tableColumn>
    <tableColumn id="15" xr3:uid="{00000000-0010-0000-0000-00000F000000}" name="Expected value at end of loan term" dataCellStyle="Currency"/>
    <tableColumn id="16" xr3:uid="{00000000-0010-0000-0000-000010000000}" name="Annual straight line depreciation" dataCellStyle="Currency [0]">
      <calculatedColumnFormula>IFERROR(IF(Data[[#This Row],[Initial value]]&gt;0,SLN(Data[[#This Row],[Initial value]],Data[[#This Row],[Expected value at end of loan term]],Data[[#This Row],[Years of service left ]]),0),0)</calculatedColumnFormula>
    </tableColumn>
    <tableColumn id="17" xr3:uid="{00000000-0010-0000-0000-000011000000}" name="Monthly straight line depreciation" dataCellStyle="Currency [0]">
      <calculatedColumnFormula>IFERROR(Data[[#This Row],[Annual straight line depreciation]]/12,0)</calculatedColumnFormula>
    </tableColumn>
    <tableColumn id="18" xr3:uid="{00000000-0010-0000-0000-000012000000}" name="Current value" dataCellStyle="Currency [0]">
      <calculatedColumnFormula>IFERROR(Data[[#This Row],[Initial value]]-(Data[[#This Row],[Annual straight line depreciation]]*((TODAY()-Data[[#This Row],[Date purchased or leased]])/365)),0)</calculatedColumnFormula>
    </tableColumn>
  </tableColumns>
  <tableStyleInfo name="Equipment Inventory List"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autoPageBreaks="0" fitToPage="1"/>
  </sheetPr>
  <dimension ref="B1:S15"/>
  <sheetViews>
    <sheetView showGridLines="0" tabSelected="1" topLeftCell="A4" zoomScaleNormal="100" workbookViewId="0">
      <selection activeCell="S16" sqref="S16"/>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104.25" customHeight="1" thickBot="1" x14ac:dyDescent="0.45">
      <c r="B1" s="13" t="s">
        <v>0</v>
      </c>
      <c r="C1" s="13"/>
      <c r="D1" s="13"/>
      <c r="E1" s="13"/>
      <c r="F1" s="13"/>
      <c r="G1" s="10"/>
      <c r="H1" s="10"/>
      <c r="I1" s="10"/>
      <c r="J1" s="10"/>
      <c r="K1" s="10"/>
      <c r="L1" s="10"/>
      <c r="M1" s="10"/>
      <c r="N1" s="13"/>
      <c r="O1" s="13"/>
      <c r="P1" s="2"/>
      <c r="Q1" s="2"/>
      <c r="R1" s="2"/>
      <c r="S1" s="2"/>
    </row>
    <row r="2" spans="2:19" ht="23.1" customHeight="1" x14ac:dyDescent="0.25">
      <c r="B2"/>
    </row>
    <row r="3" spans="2:19" ht="30" customHeight="1" x14ac:dyDescent="0.25">
      <c r="B3" s="11" t="s">
        <v>21</v>
      </c>
      <c r="C3" s="11"/>
      <c r="D3" s="11"/>
      <c r="E3" s="11"/>
      <c r="F3" s="11"/>
      <c r="G3" s="11"/>
      <c r="H3" s="12" t="s">
        <v>22</v>
      </c>
      <c r="I3" s="12"/>
      <c r="J3" s="12"/>
      <c r="K3" s="12"/>
      <c r="L3" s="12"/>
      <c r="M3" s="12"/>
      <c r="N3" s="12"/>
      <c r="O3" s="12"/>
      <c r="P3" s="12"/>
      <c r="Q3" s="12"/>
      <c r="R3" s="12"/>
      <c r="S3" s="12"/>
    </row>
    <row r="4" spans="2:19" ht="30" customHeight="1" x14ac:dyDescent="0.25">
      <c r="B4" s="3" t="s">
        <v>1</v>
      </c>
      <c r="C4" s="3" t="s">
        <v>27</v>
      </c>
      <c r="D4" s="3" t="s">
        <v>2</v>
      </c>
      <c r="E4" s="3" t="s">
        <v>3</v>
      </c>
      <c r="F4" s="3" t="s">
        <v>4</v>
      </c>
      <c r="G4" s="3" t="s">
        <v>5</v>
      </c>
      <c r="H4" s="3" t="s">
        <v>6</v>
      </c>
      <c r="I4" s="3" t="s">
        <v>7</v>
      </c>
      <c r="J4" s="3" t="s">
        <v>8</v>
      </c>
      <c r="K4" s="3" t="s">
        <v>9</v>
      </c>
      <c r="L4" s="3" t="s">
        <v>10</v>
      </c>
      <c r="M4" s="3" t="s">
        <v>11</v>
      </c>
      <c r="N4" s="3" t="s">
        <v>12</v>
      </c>
      <c r="O4" s="3" t="s">
        <v>13</v>
      </c>
      <c r="P4" s="3" t="s">
        <v>14</v>
      </c>
      <c r="Q4" s="3" t="s">
        <v>15</v>
      </c>
      <c r="R4" s="3" t="s">
        <v>16</v>
      </c>
      <c r="S4" s="3" t="s">
        <v>17</v>
      </c>
    </row>
    <row r="5" spans="2:19" ht="30" customHeight="1" x14ac:dyDescent="0.25">
      <c r="B5" s="4" t="s">
        <v>28</v>
      </c>
      <c r="C5" s="3" t="s">
        <v>18</v>
      </c>
      <c r="D5" s="3" t="s">
        <v>19</v>
      </c>
      <c r="E5" s="3" t="s">
        <v>24</v>
      </c>
      <c r="F5" s="3" t="s">
        <v>20</v>
      </c>
      <c r="G5" s="5">
        <v>5</v>
      </c>
      <c r="H5" s="6">
        <v>30000</v>
      </c>
      <c r="I5" s="6">
        <v>5000</v>
      </c>
      <c r="J5" s="7">
        <f ca="1">DATE(YEAR(TODAY())-2, 1,1)</f>
        <v>43466</v>
      </c>
      <c r="K5" s="5">
        <v>4</v>
      </c>
      <c r="L5" s="8">
        <v>0.1</v>
      </c>
      <c r="M5" s="9">
        <f>IFERROR(IF(AND(Data[[#This Row],[Initial value]]&gt;0,Data[[#This Row],[Initial value]]&lt;&gt;Data[[#This Row],[Down payment]]),-1*PMT(Data[[#This Row],[Loan rate]]/12,Data[[#This Row],[Loan term in years]]*12,Data[[#This Row],[Initial value]]-Data[[#This Row],[Down payment]]),0),0)</f>
        <v>634.06458586867973</v>
      </c>
      <c r="N5" s="6">
        <v>200</v>
      </c>
      <c r="O5" s="9">
        <f>IFERROR(Data[[#This Row],[Monthly operating costs]]+Data[[#This Row],[Monthly payment]],"")</f>
        <v>834.06458586867973</v>
      </c>
      <c r="P5" s="6">
        <v>20000</v>
      </c>
      <c r="Q5" s="9">
        <f>IFERROR(IF(Data[[#This Row],[Initial value]]&gt;0,SLN(Data[[#This Row],[Initial value]],Data[[#This Row],[Expected value at end of loan term]],Data[[#This Row],[Years of service left ]]),0),0)</f>
        <v>2000</v>
      </c>
      <c r="R5" s="9">
        <f>IFERROR(Data[[#This Row],[Annual straight line depreciation]]/12,0)</f>
        <v>166.66666666666666</v>
      </c>
      <c r="S5" s="9">
        <f ca="1">IFERROR(Data[[#This Row],[Initial value]]-(Data[[#This Row],[Annual straight line depreciation]]*((TODAY()-Data[[#This Row],[Date purchased or leased]])/365)),0)</f>
        <v>24389.04109589041</v>
      </c>
    </row>
    <row r="6" spans="2:19" ht="30" customHeight="1" x14ac:dyDescent="0.25">
      <c r="B6" s="4" t="s">
        <v>29</v>
      </c>
      <c r="C6" s="3" t="s">
        <v>18</v>
      </c>
      <c r="D6" s="3" t="s">
        <v>19</v>
      </c>
      <c r="E6" s="3" t="s">
        <v>23</v>
      </c>
      <c r="F6" s="3" t="s">
        <v>20</v>
      </c>
      <c r="G6" s="5">
        <v>3</v>
      </c>
      <c r="H6" s="6">
        <v>5000</v>
      </c>
      <c r="I6" s="6">
        <v>5000</v>
      </c>
      <c r="J6" s="7">
        <f ca="1">DATE(YEAR(TODAY())-1, 1,1)</f>
        <v>43831</v>
      </c>
      <c r="K6" s="5"/>
      <c r="L6" s="8"/>
      <c r="M6" s="9">
        <f>IFERROR(IF(AND(Data[[#This Row],[Initial value]]&gt;0,Data[[#This Row],[Initial value]]&lt;&gt;Data[[#This Row],[Down payment]]),-1*PMT(Data[[#This Row],[Loan rate]]/12,Data[[#This Row],[Loan term in years]]*12,Data[[#This Row],[Initial value]]-Data[[#This Row],[Down payment]]),0),0)</f>
        <v>0</v>
      </c>
      <c r="N6" s="6">
        <v>20</v>
      </c>
      <c r="O6" s="9">
        <f>IFERROR(Data[[#This Row],[Monthly operating costs]]+Data[[#This Row],[Monthly payment]],"")</f>
        <v>20</v>
      </c>
      <c r="P6" s="6"/>
      <c r="Q6" s="9">
        <f>IFERROR(IF(Data[[#This Row],[Initial value]]&gt;0,SLN(Data[[#This Row],[Initial value]],Data[[#This Row],[Expected value at end of loan term]],Data[[#This Row],[Years of service left ]]),0),0)</f>
        <v>1666.6666666666667</v>
      </c>
      <c r="R6" s="9">
        <f>IFERROR(Data[[#This Row],[Annual straight line depreciation]]/12,0)</f>
        <v>138.88888888888889</v>
      </c>
      <c r="S6" s="9">
        <f ca="1">IFERROR(Data[[#This Row],[Initial value]]-(Data[[#This Row],[Annual straight line depreciation]]*((TODAY()-Data[[#This Row],[Date purchased or leased]])/365)),0)</f>
        <v>1990.8675799086755</v>
      </c>
    </row>
    <row r="7" spans="2:19" ht="30" customHeight="1" x14ac:dyDescent="0.25">
      <c r="B7" s="4" t="s">
        <v>30</v>
      </c>
      <c r="C7" s="3" t="s">
        <v>18</v>
      </c>
      <c r="D7" s="3" t="s">
        <v>25</v>
      </c>
      <c r="E7" s="3" t="s">
        <v>26</v>
      </c>
      <c r="F7" s="3" t="s">
        <v>20</v>
      </c>
      <c r="G7" s="5">
        <v>6</v>
      </c>
      <c r="H7" s="6">
        <v>50000</v>
      </c>
      <c r="I7" s="6">
        <v>20000</v>
      </c>
      <c r="J7" s="7">
        <f ca="1">TODAY()</f>
        <v>44490</v>
      </c>
      <c r="K7" s="5">
        <v>5</v>
      </c>
      <c r="L7" s="8">
        <v>0.05</v>
      </c>
      <c r="M7" s="9">
        <f>IFERROR(IF(AND(Data[[#This Row],[Initial value]]&gt;0,Data[[#This Row],[Initial value]]&lt;&gt;Data[[#This Row],[Down payment]]),-1*PMT(Data[[#This Row],[Loan rate]]/12,Data[[#This Row],[Loan term in years]]*12,Data[[#This Row],[Initial value]]-Data[[#This Row],[Down payment]]),0),0)</f>
        <v>566.13700932032805</v>
      </c>
      <c r="N7" s="6">
        <v>40</v>
      </c>
      <c r="O7" s="9">
        <f>IFERROR(Data[[#This Row],[Monthly operating costs]]+Data[[#This Row],[Monthly payment]],"")</f>
        <v>606.13700932032805</v>
      </c>
      <c r="P7" s="6">
        <v>1500</v>
      </c>
      <c r="Q7" s="9">
        <f>IFERROR(IF(Data[[#This Row],[Initial value]]&gt;0,SLN(Data[[#This Row],[Initial value]],Data[[#This Row],[Expected value at end of loan term]],Data[[#This Row],[Years of service left ]]),0),0)</f>
        <v>8083.333333333333</v>
      </c>
      <c r="R7" s="9">
        <f>IFERROR(Data[[#This Row],[Annual straight line depreciation]]/12,0)</f>
        <v>673.61111111111109</v>
      </c>
      <c r="S7" s="9">
        <f ca="1">IFERROR(Data[[#This Row],[Initial value]]-(Data[[#This Row],[Annual straight line depreciation]]*((TODAY()-Data[[#This Row],[Date purchased or leased]])/365)),0)</f>
        <v>50000</v>
      </c>
    </row>
    <row r="8" spans="2:19" ht="30" customHeight="1" x14ac:dyDescent="0.25">
      <c r="B8" s="4" t="s">
        <v>31</v>
      </c>
      <c r="C8" s="3"/>
      <c r="D8" s="3"/>
      <c r="E8" s="3"/>
      <c r="F8" s="3"/>
      <c r="G8" s="5"/>
      <c r="H8" s="6"/>
      <c r="I8" s="6"/>
      <c r="J8" s="7"/>
      <c r="K8" s="5"/>
      <c r="L8" s="8"/>
      <c r="M8" s="9">
        <f>IFERROR(IF(AND(Data[[#This Row],[Initial value]]&gt;0,Data[[#This Row],[Initial value]]&lt;&gt;Data[[#This Row],[Down payment]]),-1*PMT(Data[[#This Row],[Loan rate]]/12,Data[[#This Row],[Loan term in years]]*12,Data[[#This Row],[Initial value]]-Data[[#This Row],[Down payment]]),0),0)</f>
        <v>0</v>
      </c>
      <c r="N8" s="6"/>
      <c r="O8" s="9">
        <f>IFERROR(Data[[#This Row],[Monthly operating costs]]+Data[[#This Row],[Monthly payment]],"")</f>
        <v>0</v>
      </c>
      <c r="P8" s="6"/>
      <c r="Q8" s="9">
        <f>IFERROR(IF(Data[[#This Row],[Initial value]]&gt;0,SLN(Data[[#This Row],[Initial value]],Data[[#This Row],[Expected value at end of loan term]],Data[[#This Row],[Years of service left ]]),0),0)</f>
        <v>0</v>
      </c>
      <c r="R8" s="9">
        <f>IFERROR(Data[[#This Row],[Annual straight line depreciation]]/12,0)</f>
        <v>0</v>
      </c>
      <c r="S8" s="9">
        <f ca="1">IFERROR(Data[[#This Row],[Initial value]]-(Data[[#This Row],[Annual straight line depreciation]]*((TODAY()-Data[[#This Row],[Date purchased or leased]])/365)),0)</f>
        <v>0</v>
      </c>
    </row>
    <row r="9" spans="2:19" ht="30" customHeight="1" x14ac:dyDescent="0.25">
      <c r="B9" s="4" t="s">
        <v>32</v>
      </c>
      <c r="C9" s="3"/>
      <c r="D9" s="3"/>
      <c r="E9" s="3"/>
      <c r="F9" s="3"/>
      <c r="G9" s="5"/>
      <c r="H9" s="6"/>
      <c r="I9" s="6"/>
      <c r="J9" s="7"/>
      <c r="K9" s="5"/>
      <c r="L9" s="8"/>
      <c r="M9" s="9">
        <f>IFERROR(IF(AND(Data[[#This Row],[Initial value]]&gt;0,Data[[#This Row],[Initial value]]&lt;&gt;Data[[#This Row],[Down payment]]),-1*PMT(Data[[#This Row],[Loan rate]]/12,Data[[#This Row],[Loan term in years]]*12,Data[[#This Row],[Initial value]]-Data[[#This Row],[Down payment]]),0),0)</f>
        <v>0</v>
      </c>
      <c r="N9" s="6"/>
      <c r="O9" s="9">
        <f>IFERROR(Data[[#This Row],[Monthly operating costs]]+Data[[#This Row],[Monthly payment]],"")</f>
        <v>0</v>
      </c>
      <c r="P9" s="6"/>
      <c r="Q9" s="9">
        <f>IFERROR(IF(Data[[#This Row],[Initial value]]&gt;0,SLN(Data[[#This Row],[Initial value]],Data[[#This Row],[Expected value at end of loan term]],Data[[#This Row],[Years of service left ]]),0),0)</f>
        <v>0</v>
      </c>
      <c r="R9" s="9">
        <f>IFERROR(Data[[#This Row],[Annual straight line depreciation]]/12,0)</f>
        <v>0</v>
      </c>
      <c r="S9" s="9">
        <f ca="1">IFERROR(Data[[#This Row],[Initial value]]-(Data[[#This Row],[Annual straight line depreciation]]*((TODAY()-Data[[#This Row],[Date purchased or leased]])/365)),0)</f>
        <v>0</v>
      </c>
    </row>
    <row r="10" spans="2:19" ht="30" customHeight="1" x14ac:dyDescent="0.25">
      <c r="B10" s="1" t="s">
        <v>33</v>
      </c>
      <c r="H10" s="14"/>
      <c r="I10" s="14"/>
      <c r="J10" s="15"/>
      <c r="L10" s="16"/>
      <c r="M10" s="17">
        <f>IFERROR(IF(AND(Data[[#This Row],[Initial value]]&gt;0,Data[[#This Row],[Initial value]]&lt;&gt;Data[[#This Row],[Down payment]]),-1*PMT(Data[[#This Row],[Loan rate]]/12,Data[[#This Row],[Loan term in years]]*12,Data[[#This Row],[Initial value]]-Data[[#This Row],[Down payment]]),0),0)</f>
        <v>0</v>
      </c>
      <c r="N10" s="14"/>
      <c r="O10" s="17">
        <f>IFERROR(Data[[#This Row],[Monthly operating costs]]+Data[[#This Row],[Monthly payment]],"")</f>
        <v>0</v>
      </c>
      <c r="P10" s="14"/>
      <c r="Q10" s="17">
        <f>IFERROR(IF(Data[[#This Row],[Initial value]]&gt;0,SLN(Data[[#This Row],[Initial value]],Data[[#This Row],[Expected value at end of loan term]],Data[[#This Row],[Years of service left ]]),0),0)</f>
        <v>0</v>
      </c>
      <c r="R10" s="17">
        <f>IFERROR(Data[[#This Row],[Annual straight line depreciation]]/12,0)</f>
        <v>0</v>
      </c>
      <c r="S10" s="17">
        <f ca="1">IFERROR(Data[[#This Row],[Initial value]]-(Data[[#This Row],[Annual straight line depreciation]]*((TODAY()-Data[[#This Row],[Date purchased or leased]])/365)),0)</f>
        <v>0</v>
      </c>
    </row>
    <row r="11" spans="2:19" ht="30" customHeight="1" x14ac:dyDescent="0.25">
      <c r="B11" s="1" t="s">
        <v>34</v>
      </c>
      <c r="H11" s="14"/>
      <c r="I11" s="14"/>
      <c r="J11" s="15"/>
      <c r="L11" s="16"/>
      <c r="M11" s="17">
        <f>IFERROR(IF(AND(Data[[#This Row],[Initial value]]&gt;0,Data[[#This Row],[Initial value]]&lt;&gt;Data[[#This Row],[Down payment]]),-1*PMT(Data[[#This Row],[Loan rate]]/12,Data[[#This Row],[Loan term in years]]*12,Data[[#This Row],[Initial value]]-Data[[#This Row],[Down payment]]),0),0)</f>
        <v>0</v>
      </c>
      <c r="N11" s="14"/>
      <c r="O11" s="17">
        <f>IFERROR(Data[[#This Row],[Monthly operating costs]]+Data[[#This Row],[Monthly payment]],"")</f>
        <v>0</v>
      </c>
      <c r="P11" s="14"/>
      <c r="Q11" s="17">
        <f>IFERROR(IF(Data[[#This Row],[Initial value]]&gt;0,SLN(Data[[#This Row],[Initial value]],Data[[#This Row],[Expected value at end of loan term]],Data[[#This Row],[Years of service left ]]),0),0)</f>
        <v>0</v>
      </c>
      <c r="R11" s="17">
        <f>IFERROR(Data[[#This Row],[Annual straight line depreciation]]/12,0)</f>
        <v>0</v>
      </c>
      <c r="S11" s="17">
        <f ca="1">IFERROR(Data[[#This Row],[Initial value]]-(Data[[#This Row],[Annual straight line depreciation]]*((TODAY()-Data[[#This Row],[Date purchased or leased]])/365)),0)</f>
        <v>0</v>
      </c>
    </row>
    <row r="12" spans="2:19" ht="30" customHeight="1" x14ac:dyDescent="0.25">
      <c r="B12" s="1" t="s">
        <v>35</v>
      </c>
      <c r="H12" s="14"/>
      <c r="I12" s="14"/>
      <c r="J12" s="15"/>
      <c r="L12" s="16"/>
      <c r="M12" s="17">
        <f>IFERROR(IF(AND(Data[[#This Row],[Initial value]]&gt;0,Data[[#This Row],[Initial value]]&lt;&gt;Data[[#This Row],[Down payment]]),-1*PMT(Data[[#This Row],[Loan rate]]/12,Data[[#This Row],[Loan term in years]]*12,Data[[#This Row],[Initial value]]-Data[[#This Row],[Down payment]]),0),0)</f>
        <v>0</v>
      </c>
      <c r="N12" s="14"/>
      <c r="O12" s="17">
        <f>IFERROR(Data[[#This Row],[Monthly operating costs]]+Data[[#This Row],[Monthly payment]],"")</f>
        <v>0</v>
      </c>
      <c r="P12" s="14"/>
      <c r="Q12" s="17">
        <f>IFERROR(IF(Data[[#This Row],[Initial value]]&gt;0,SLN(Data[[#This Row],[Initial value]],Data[[#This Row],[Expected value at end of loan term]],Data[[#This Row],[Years of service left ]]),0),0)</f>
        <v>0</v>
      </c>
      <c r="R12" s="17">
        <f>IFERROR(Data[[#This Row],[Annual straight line depreciation]]/12,0)</f>
        <v>0</v>
      </c>
      <c r="S12" s="17">
        <f ca="1">IFERROR(Data[[#This Row],[Initial value]]-(Data[[#This Row],[Annual straight line depreciation]]*((TODAY()-Data[[#This Row],[Date purchased or leased]])/365)),0)</f>
        <v>0</v>
      </c>
    </row>
    <row r="13" spans="2:19" ht="30" customHeight="1" x14ac:dyDescent="0.25">
      <c r="B13" s="1" t="s">
        <v>36</v>
      </c>
      <c r="H13" s="14"/>
      <c r="I13" s="14"/>
      <c r="J13" s="15"/>
      <c r="L13" s="16"/>
      <c r="M13" s="17">
        <f>IFERROR(IF(AND(Data[[#This Row],[Initial value]]&gt;0,Data[[#This Row],[Initial value]]&lt;&gt;Data[[#This Row],[Down payment]]),-1*PMT(Data[[#This Row],[Loan rate]]/12,Data[[#This Row],[Loan term in years]]*12,Data[[#This Row],[Initial value]]-Data[[#This Row],[Down payment]]),0),0)</f>
        <v>0</v>
      </c>
      <c r="N13" s="14"/>
      <c r="O13" s="17">
        <f>IFERROR(Data[[#This Row],[Monthly operating costs]]+Data[[#This Row],[Monthly payment]],"")</f>
        <v>0</v>
      </c>
      <c r="P13" s="14"/>
      <c r="Q13" s="17">
        <f>IFERROR(IF(Data[[#This Row],[Initial value]]&gt;0,SLN(Data[[#This Row],[Initial value]],Data[[#This Row],[Expected value at end of loan term]],Data[[#This Row],[Years of service left ]]),0),0)</f>
        <v>0</v>
      </c>
      <c r="R13" s="17">
        <f>IFERROR(Data[[#This Row],[Annual straight line depreciation]]/12,0)</f>
        <v>0</v>
      </c>
      <c r="S13" s="17">
        <f ca="1">IFERROR(Data[[#This Row],[Initial value]]-(Data[[#This Row],[Annual straight line depreciation]]*((TODAY()-Data[[#This Row],[Date purchased or leased]])/365)),0)</f>
        <v>0</v>
      </c>
    </row>
    <row r="14" spans="2:19" ht="30" customHeight="1" x14ac:dyDescent="0.25">
      <c r="B14" s="1" t="s">
        <v>37</v>
      </c>
      <c r="H14" s="14"/>
      <c r="I14" s="14"/>
      <c r="J14" s="15"/>
      <c r="L14" s="16"/>
      <c r="M14" s="17">
        <f>IFERROR(IF(AND(Data[[#This Row],[Initial value]]&gt;0,Data[[#This Row],[Initial value]]&lt;&gt;Data[[#This Row],[Down payment]]),-1*PMT(Data[[#This Row],[Loan rate]]/12,Data[[#This Row],[Loan term in years]]*12,Data[[#This Row],[Initial value]]-Data[[#This Row],[Down payment]]),0),0)</f>
        <v>0</v>
      </c>
      <c r="N14" s="14"/>
      <c r="O14" s="17">
        <f>IFERROR(Data[[#This Row],[Monthly operating costs]]+Data[[#This Row],[Monthly payment]],"")</f>
        <v>0</v>
      </c>
      <c r="P14" s="14"/>
      <c r="Q14" s="17">
        <f>IFERROR(IF(Data[[#This Row],[Initial value]]&gt;0,SLN(Data[[#This Row],[Initial value]],Data[[#This Row],[Expected value at end of loan term]],Data[[#This Row],[Years of service left ]]),0),0)</f>
        <v>0</v>
      </c>
      <c r="R14" s="17">
        <f>IFERROR(Data[[#This Row],[Annual straight line depreciation]]/12,0)</f>
        <v>0</v>
      </c>
      <c r="S14" s="17">
        <f ca="1">IFERROR(Data[[#This Row],[Initial value]]-(Data[[#This Row],[Annual straight line depreciation]]*((TODAY()-Data[[#This Row],[Date purchased or leased]])/365)),0)</f>
        <v>0</v>
      </c>
    </row>
    <row r="15" spans="2:19" ht="30" customHeight="1" x14ac:dyDescent="0.25">
      <c r="B15" s="1" t="s">
        <v>38</v>
      </c>
      <c r="H15" s="14"/>
      <c r="I15" s="14"/>
      <c r="J15" s="15"/>
      <c r="L15" s="16"/>
      <c r="M15" s="17">
        <f>IFERROR(IF(AND(Data[[#This Row],[Initial value]]&gt;0,Data[[#This Row],[Initial value]]&lt;&gt;Data[[#This Row],[Down payment]]),-1*PMT(Data[[#This Row],[Loan rate]]/12,Data[[#This Row],[Loan term in years]]*12,Data[[#This Row],[Initial value]]-Data[[#This Row],[Down payment]]),0),0)</f>
        <v>0</v>
      </c>
      <c r="N15" s="14"/>
      <c r="O15" s="17">
        <f>IFERROR(Data[[#This Row],[Monthly operating costs]]+Data[[#This Row],[Monthly payment]],"")</f>
        <v>0</v>
      </c>
      <c r="P15" s="14"/>
      <c r="Q15" s="17">
        <f>IFERROR(IF(Data[[#This Row],[Initial value]]&gt;0,SLN(Data[[#This Row],[Initial value]],Data[[#This Row],[Expected value at end of loan term]],Data[[#This Row],[Years of service left ]]),0),0)</f>
        <v>0</v>
      </c>
      <c r="R15" s="17">
        <f>IFERROR(Data[[#This Row],[Annual straight line depreciation]]/12,0)</f>
        <v>0</v>
      </c>
      <c r="S15" s="17">
        <f ca="1">IFERROR(Data[[#This Row],[Initial value]]-(Data[[#This Row],[Annual straight line depreciation]]*((TODAY()-Data[[#This Row],[Date purchased or leased]])/365)),0)</f>
        <v>0</v>
      </c>
    </row>
  </sheetData>
  <mergeCells count="6">
    <mergeCell ref="G1:J1"/>
    <mergeCell ref="K1:M1"/>
    <mergeCell ref="B3:G3"/>
    <mergeCell ref="H3:S3"/>
    <mergeCell ref="B1:F1"/>
    <mergeCell ref="N1:O1"/>
  </mergeCells>
  <dataValidations count="26">
    <dataValidation allowBlank="1" showInputMessage="1" showErrorMessage="1" prompt="Create an Equipment Inventory List in this worksheet. Enter equipment details in Data table to calculate payment, depreciation &amp; value. Use slicers in cells G1 to N1 to filter data" sqref="A1" xr:uid="{00000000-0002-0000-0000-000000000000}"/>
    <dataValidation allowBlank="1" showInputMessage="1" showErrorMessage="1" prompt="Location slicer is in this cell. Use this slicer to filter information based on location" sqref="G1:J1" xr:uid="{00000000-0002-0000-0000-000001000000}"/>
    <dataValidation allowBlank="1" showInputMessage="1" showErrorMessage="1" prompt="Condition slicer is in this cell. Use this slicer to filter information based on equipment’s condition" sqref="K1:M1" xr:uid="{00000000-0002-0000-0000-000002000000}"/>
    <dataValidation allowBlank="1" showInputMessage="1" showErrorMessage="1" prompt="Years of service left slicer is in this cell. Use this slicer to filter information based on years of service left" sqref="N1" xr:uid="{00000000-0002-0000-0000-000003000000}"/>
    <dataValidation allowBlank="1" showInputMessage="1" showErrorMessage="1" prompt="Enter information about Physical Condition of equipment in columns B through G in table below" sqref="B3:G3" xr:uid="{00000000-0002-0000-0000-000004000000}"/>
    <dataValidation allowBlank="1" showInputMessage="1" showErrorMessage="1" prompt="Enter information about Financial Status of equipment in columns H through S in table below" sqref="H3:S3" xr:uid="{00000000-0002-0000-0000-000005000000}"/>
    <dataValidation allowBlank="1" showInputMessage="1" showErrorMessage="1" prompt="Enter Asset or serial number in this column under this heading. Use heading filters to find specific entries" sqref="B4" xr:uid="{00000000-0002-0000-0000-000006000000}"/>
    <dataValidation allowBlank="1" showInputMessage="1" showErrorMessage="1" prompt="Enter Item description (make and model) in this column under this heading" sqref="C4" xr:uid="{00000000-0002-0000-0000-000007000000}"/>
    <dataValidation allowBlank="1" showInputMessage="1" showErrorMessage="1" prompt="Enter Location in this column under this heading" sqref="D4" xr:uid="{00000000-0002-0000-0000-000008000000}"/>
    <dataValidation allowBlank="1" showInputMessage="1" showErrorMessage="1" prompt="Enter Condition in this column under this heading" sqref="E4" xr:uid="{00000000-0002-0000-0000-000009000000}"/>
    <dataValidation allowBlank="1" showInputMessage="1" showErrorMessage="1" prompt="Enter Vendor in this column under this heading" sqref="F4" xr:uid="{00000000-0002-0000-0000-00000A000000}"/>
    <dataValidation allowBlank="1" showInputMessage="1" showErrorMessage="1" prompt="Enter Years of service left in this column under this heading" sqref="G4" xr:uid="{00000000-0002-0000-0000-00000B000000}"/>
    <dataValidation allowBlank="1" showInputMessage="1" showErrorMessage="1" prompt="Enter Initial value in this column under this heading" sqref="H4" xr:uid="{00000000-0002-0000-0000-00000C000000}"/>
    <dataValidation allowBlank="1" showInputMessage="1" showErrorMessage="1" prompt="Enter Down payment in this column under this heading" sqref="I4" xr:uid="{00000000-0002-0000-0000-00000D000000}"/>
    <dataValidation allowBlank="1" showInputMessage="1" showErrorMessage="1" prompt="Enter Date purchased or leased in this column under this heading" sqref="J4" xr:uid="{00000000-0002-0000-0000-00000E000000}"/>
    <dataValidation allowBlank="1" showInputMessage="1" showErrorMessage="1" prompt="Enter Loan term in years in this column under this heading" sqref="K4" xr:uid="{00000000-0002-0000-0000-00000F000000}"/>
    <dataValidation allowBlank="1" showInputMessage="1" showErrorMessage="1" prompt="Enter Loan rate in this column under this heading" sqref="L4" xr:uid="{00000000-0002-0000-0000-000010000000}"/>
    <dataValidation allowBlank="1" showInputMessage="1" showErrorMessage="1" prompt="Monthly payment is automatically calculated in this column under this heading" sqref="M4" xr:uid="{00000000-0002-0000-0000-000011000000}"/>
    <dataValidation allowBlank="1" showInputMessage="1" showErrorMessage="1" prompt="Enter Monthly operating costs in this column under this heading" sqref="N4" xr:uid="{00000000-0002-0000-0000-000012000000}"/>
    <dataValidation allowBlank="1" showInputMessage="1" showErrorMessage="1" prompt="Total monthly cost is automatically calculated in this column under this heading" sqref="O4" xr:uid="{00000000-0002-0000-0000-000013000000}"/>
    <dataValidation allowBlank="1" showInputMessage="1" showErrorMessage="1" prompt="Enter Expected value at end of loan term in this column under this heading" sqref="P4" xr:uid="{00000000-0002-0000-0000-000014000000}"/>
    <dataValidation allowBlank="1" showInputMessage="1" showErrorMessage="1" prompt="Annual straight line depreciation is automatically calculated in this column under this heading" sqref="Q4" xr:uid="{00000000-0002-0000-0000-000015000000}"/>
    <dataValidation allowBlank="1" showInputMessage="1" showErrorMessage="1" prompt="Monthly straight line depreciation is automatically calculated in this column under this heading" sqref="R4" xr:uid="{00000000-0002-0000-0000-000016000000}"/>
    <dataValidation allowBlank="1" showInputMessage="1" showErrorMessage="1" prompt="Current value is automatically calculated in this column under this heading" sqref="S4" xr:uid="{00000000-0002-0000-0000-000017000000}"/>
    <dataValidation allowBlank="1" showInputMessage="1" showErrorMessage="1" prompt="Title of this worksheet is in this cell. Slicers Location, Condition, and Years of service left are in cells at right" sqref="B1:F1" xr:uid="{00000000-0002-0000-0000-000018000000}"/>
    <dataValidation allowBlank="1" showInputMessage="1" showErrorMessage="1" prompt="Enter equipment details in Data table below" sqref="B2" xr:uid="{00000000-0002-0000-0000-000019000000}"/>
  </dataValidations>
  <printOptions horizontalCentered="1"/>
  <pageMargins left="0.25" right="0.25" top="0.75" bottom="0.75" header="0.3" footer="0.3"/>
  <pageSetup scale="45" fitToHeight="0" orientation="landscape"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444D01-2B64-4DBF-9418-576D25C2B5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39668A-32FB-416C-942D-2CF45E950D95}">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1670C2BC-3E4A-4278-A730-8CFC69B5CA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TM04099168</Templat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EQUIPMENT INVENTORY LIST</vt:lpstr>
      <vt:lpstr>ColumnTitle1</vt:lpstr>
      <vt:lpstr>'EQUIPMENT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2019-07-07T23:02:54Z</dcterms:created>
  <dcterms:modified xsi:type="dcterms:W3CDTF">2021-10-21T10:28:30Z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