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/>
  <xr:revisionPtr revIDLastSave="0" documentId="13_ncr:1_{6AE9167F-CFC6-456D-BE3C-DF11D47D3B26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Mileage Reimbursement Form" sheetId="1" r:id="rId1"/>
  </sheets>
  <definedNames>
    <definedName name="ColumnTitle1">Expenses[[#Headers],[Date]]</definedName>
    <definedName name="MileageRate">'Mileage Reimbursement Form'!$L$4</definedName>
    <definedName name="_xlnm.Print_Titles" localSheetId="0">'Mileage Reimbursement Form'!$10:$10</definedName>
    <definedName name="TotalReimbursementDue">Expenses[[#Totals],[Total]]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" i="1" l="1"/>
  <c r="N18" i="1" s="1"/>
  <c r="J17" i="1"/>
  <c r="N17" i="1" s="1"/>
  <c r="J16" i="1"/>
  <c r="N16" i="1" s="1"/>
  <c r="J15" i="1"/>
  <c r="N15" i="1" s="1"/>
  <c r="G6" i="1" l="1"/>
  <c r="B14" i="1"/>
  <c r="B13" i="1"/>
  <c r="B12" i="1"/>
  <c r="B11" i="1"/>
  <c r="C8" i="1" l="1"/>
  <c r="J14" i="1"/>
  <c r="N14" i="1" s="1"/>
  <c r="J11" i="1" l="1"/>
  <c r="J12" i="1"/>
  <c r="J13" i="1"/>
  <c r="N11" i="1" l="1"/>
  <c r="N13" i="1"/>
  <c r="N12" i="1"/>
  <c r="K19" i="1" l="1"/>
  <c r="I19" i="1"/>
  <c r="H19" i="1"/>
  <c r="G19" i="1"/>
  <c r="F19" i="1"/>
  <c r="E19" i="1"/>
  <c r="D19" i="1"/>
  <c r="N19" i="1" l="1"/>
  <c r="L6" i="1" s="1"/>
  <c r="J19" i="1"/>
</calcChain>
</file>

<file path=xl/sharedStrings.xml><?xml version="1.0" encoding="utf-8"?>
<sst xmlns="http://schemas.openxmlformats.org/spreadsheetml/2006/main" count="35" uniqueCount="32">
  <si>
    <t>Name</t>
  </si>
  <si>
    <t>Date Submitted</t>
  </si>
  <si>
    <t>Department</t>
  </si>
  <si>
    <t>Period</t>
  </si>
  <si>
    <t>Authorized by</t>
  </si>
  <si>
    <t>Per Mile Reimbursement</t>
  </si>
  <si>
    <t>Total Reimbursement Due</t>
  </si>
  <si>
    <t>Date</t>
  </si>
  <si>
    <t>Description of Expense</t>
  </si>
  <si>
    <t>Airfare</t>
  </si>
  <si>
    <t>Lodging</t>
  </si>
  <si>
    <t>Meals &amp; Tips</t>
  </si>
  <si>
    <t>Conferences and Seminars</t>
  </si>
  <si>
    <t>Mileage Reimbursement</t>
  </si>
  <si>
    <t>Miscellaneous</t>
  </si>
  <si>
    <t>Currency Exchange  Rate</t>
  </si>
  <si>
    <t>Expense Currency</t>
  </si>
  <si>
    <t>Travel to client office</t>
  </si>
  <si>
    <t>USD</t>
  </si>
  <si>
    <t>Total</t>
  </si>
  <si>
    <t>Miles</t>
  </si>
  <si>
    <t>Sales</t>
  </si>
  <si>
    <t>Yossi Banai</t>
  </si>
  <si>
    <t>Lunch with client</t>
  </si>
  <si>
    <t>Ground 
Transportation 
(Gas, Rental Car, Taxi)</t>
  </si>
  <si>
    <t>CAD</t>
  </si>
  <si>
    <t>Travel to airport</t>
  </si>
  <si>
    <t>Afternoon seminar</t>
  </si>
  <si>
    <t>Signature:</t>
  </si>
  <si>
    <t>Date:</t>
  </si>
  <si>
    <t>Mileage Reimbursement Form</t>
  </si>
  <si>
    <t>Meezo Mazen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</si>
</sst>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</numFmts>
  <fonts count="18">
    <font>
      <sz val="12"/>
      <color theme="2" tint="-0.89996032593768116"/>
      <name val="Calibri Light"/>
      <family val="2"/>
      <scheme val="minor"/>
    </font>
    <font>
      <sz val="11"/>
      <color theme="1"/>
      <name val="Calibri Light"/>
      <family val="2"/>
      <scheme val="minor"/>
    </font>
    <font>
      <sz val="12"/>
      <color theme="0"/>
      <name val="Calibri Light"/>
      <family val="2"/>
      <scheme val="minor"/>
    </font>
    <font>
      <b/>
      <sz val="22"/>
      <color theme="0"/>
      <name val="Calibri"/>
      <family val="2"/>
      <scheme val="major"/>
    </font>
    <font>
      <i/>
      <sz val="12"/>
      <color theme="1"/>
      <name val="Calibri Light"/>
      <family val="2"/>
      <scheme val="minor"/>
    </font>
    <font>
      <sz val="12"/>
      <color theme="1"/>
      <name val="Calibri Light"/>
      <family val="2"/>
      <scheme val="minor"/>
    </font>
    <font>
      <b/>
      <sz val="12"/>
      <color theme="1"/>
      <name val="Calibri Light"/>
      <family val="2"/>
      <scheme val="minor"/>
    </font>
    <font>
      <sz val="12"/>
      <color theme="2" tint="-0.89996032593768116"/>
      <name val="Calibri Light"/>
      <family val="2"/>
      <scheme val="minor"/>
    </font>
    <font>
      <b/>
      <sz val="12"/>
      <color rgb="FF3F3F3F"/>
      <name val="Calibri Light"/>
      <family val="2"/>
      <scheme val="minor"/>
    </font>
    <font>
      <i/>
      <sz val="12"/>
      <color theme="3"/>
      <name val="Calibri"/>
      <family val="2"/>
      <scheme val="major"/>
    </font>
    <font>
      <b/>
      <sz val="12"/>
      <color theme="0"/>
      <name val="Calibri"/>
      <family val="2"/>
      <scheme val="major"/>
    </font>
    <font>
      <b/>
      <sz val="11"/>
      <color theme="3"/>
      <name val="Calibri Light"/>
      <family val="2"/>
      <scheme val="minor"/>
    </font>
    <font>
      <b/>
      <sz val="36"/>
      <color theme="0"/>
      <name val="Calibri"/>
      <family val="2"/>
      <scheme val="major"/>
    </font>
    <font>
      <sz val="20"/>
      <color theme="2" tint="-0.89996032593768116"/>
      <name val="Calibri Light"/>
      <family val="2"/>
      <scheme val="minor"/>
    </font>
    <font>
      <i/>
      <sz val="12"/>
      <color theme="3"/>
      <name val="Cardana"/>
    </font>
    <font>
      <sz val="12"/>
      <color theme="2" tint="-0.89996032593768116"/>
      <name val="Cardana"/>
    </font>
    <font>
      <b/>
      <sz val="12"/>
      <color theme="0"/>
      <name val="Cardana"/>
    </font>
    <font>
      <b/>
      <sz val="12"/>
      <color theme="1"/>
      <name val="Cardana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2" tint="-0.249977111117893"/>
      </left>
      <right/>
      <top/>
      <bottom/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0.249977111117893"/>
      </top>
      <bottom/>
      <diagonal/>
    </border>
    <border>
      <left/>
      <right/>
      <top/>
      <bottom style="thin">
        <color theme="2" tint="-0.249977111117893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theme="2" tint="-0.24994659260841701"/>
      </right>
      <top/>
      <bottom/>
      <diagonal/>
    </border>
    <border>
      <left/>
      <right/>
      <top/>
      <bottom style="thin">
        <color auto="1"/>
      </bottom>
      <diagonal/>
    </border>
  </borders>
  <cellStyleXfs count="18">
    <xf numFmtId="0" fontId="0" fillId="0" borderId="0" applyFill="0" applyBorder="0">
      <alignment horizontal="left" vertical="center" wrapText="1" indent="1"/>
    </xf>
    <xf numFmtId="0" fontId="9" fillId="0" borderId="0" applyProtection="0">
      <alignment horizontal="right" vertical="center"/>
    </xf>
    <xf numFmtId="0" fontId="4" fillId="0" borderId="0" applyNumberFormat="0" applyFill="0" applyBorder="0" applyAlignment="0" applyProtection="0"/>
    <xf numFmtId="0" fontId="6" fillId="0" borderId="0" applyNumberFormat="0" applyFill="0" applyBorder="0" applyProtection="0">
      <alignment horizontal="right" vertical="center" indent="1"/>
    </xf>
    <xf numFmtId="0" fontId="2" fillId="3" borderId="0" applyNumberFormat="0" applyBorder="0" applyAlignment="0" applyProtection="0"/>
    <xf numFmtId="0" fontId="5" fillId="4" borderId="0" applyNumberFormat="0" applyBorder="0" applyAlignment="0" applyProtection="0"/>
    <xf numFmtId="4" fontId="7" fillId="0" borderId="0" applyProtection="0">
      <alignment horizontal="right" vertical="center" wrapText="1" indent="1"/>
    </xf>
    <xf numFmtId="0" fontId="8" fillId="5" borderId="2" applyNumberFormat="0" applyBorder="0" applyAlignment="0" applyProtection="0"/>
    <xf numFmtId="0" fontId="10" fillId="6" borderId="0" applyBorder="0" applyProtection="0">
      <alignment horizontal="center" vertical="top" wrapText="1"/>
    </xf>
    <xf numFmtId="0" fontId="10" fillId="6" borderId="3" applyNumberFormat="0" applyBorder="0" applyProtection="0">
      <alignment horizontal="center" vertical="top" wrapText="1"/>
    </xf>
    <xf numFmtId="44" fontId="1" fillId="0" borderId="0" applyFont="0" applyFill="0" applyBorder="0" applyAlignment="0" applyProtection="0"/>
    <xf numFmtId="164" fontId="5" fillId="7" borderId="1" applyFill="0" applyBorder="0">
      <alignment horizontal="right" vertical="center" indent="1"/>
    </xf>
    <xf numFmtId="7" fontId="5" fillId="0" borderId="0" applyFont="0" applyFill="0" applyBorder="0" applyProtection="0">
      <alignment horizontal="right" vertical="center" indent="1"/>
    </xf>
    <xf numFmtId="0" fontId="3" fillId="2" borderId="0" applyBorder="0" applyProtection="0">
      <alignment horizontal="right" vertical="center"/>
    </xf>
    <xf numFmtId="0" fontId="11" fillId="0" borderId="0" applyNumberFormat="0" applyFill="0" applyBorder="0" applyAlignment="0" applyProtection="0"/>
    <xf numFmtId="14" fontId="7" fillId="0" borderId="0" applyFont="0" applyFill="0" applyBorder="0" applyAlignment="0">
      <alignment horizontal="left" vertical="center" indent="1"/>
      <protection locked="0"/>
    </xf>
    <xf numFmtId="0" fontId="7" fillId="0" borderId="8" applyNumberFormat="0" applyFont="0" applyFill="0" applyAlignment="0">
      <alignment horizontal="left" vertical="center" wrapText="1" indent="1"/>
    </xf>
    <xf numFmtId="0" fontId="7" fillId="0" borderId="0" applyFont="0" applyFill="0" applyBorder="0">
      <alignment horizontal="right" vertical="center" indent="1"/>
      <protection locked="0"/>
    </xf>
  </cellStyleXfs>
  <cellXfs count="44">
    <xf numFmtId="0" fontId="0" fillId="0" borderId="0" xfId="0">
      <alignment horizontal="left" vertical="center" wrapText="1" indent="1"/>
    </xf>
    <xf numFmtId="0" fontId="0" fillId="0" borderId="0" xfId="0" applyBorder="1">
      <alignment horizontal="left" vertical="center" wrapText="1" indent="1"/>
    </xf>
    <xf numFmtId="0" fontId="0" fillId="0" borderId="6" xfId="0" applyBorder="1">
      <alignment horizontal="left" vertical="center" wrapText="1" indent="1"/>
    </xf>
    <xf numFmtId="0" fontId="13" fillId="0" borderId="0" xfId="0" applyFont="1">
      <alignment horizontal="left" vertical="center" wrapText="1" indent="1"/>
    </xf>
    <xf numFmtId="0" fontId="12" fillId="8" borderId="0" xfId="13" applyFont="1" applyFill="1" applyAlignment="1" applyProtection="1">
      <alignment horizontal="left" vertical="center"/>
      <protection locked="0"/>
    </xf>
    <xf numFmtId="0" fontId="14" fillId="0" borderId="0" xfId="1" applyFont="1">
      <alignment horizontal="right" vertical="center"/>
    </xf>
    <xf numFmtId="0" fontId="15" fillId="0" borderId="8" xfId="16" applyFont="1" applyFill="1">
      <alignment horizontal="left" vertical="center" wrapText="1" indent="1"/>
    </xf>
    <xf numFmtId="0" fontId="14" fillId="0" borderId="9" xfId="1" applyFont="1" applyBorder="1">
      <alignment horizontal="right" vertical="center"/>
    </xf>
    <xf numFmtId="0" fontId="14" fillId="0" borderId="0" xfId="1" applyFont="1">
      <alignment horizontal="right" vertical="center"/>
    </xf>
    <xf numFmtId="0" fontId="14" fillId="0" borderId="10" xfId="1" applyFont="1" applyBorder="1">
      <alignment horizontal="right" vertical="center"/>
    </xf>
    <xf numFmtId="0" fontId="15" fillId="0" borderId="8" xfId="16" applyFont="1" applyFill="1">
      <alignment horizontal="left" vertical="center" wrapText="1" indent="1"/>
    </xf>
    <xf numFmtId="7" fontId="15" fillId="0" borderId="8" xfId="16" applyNumberFormat="1" applyFont="1" applyFill="1" applyAlignment="1">
      <alignment horizontal="right" vertical="center" indent="1"/>
    </xf>
    <xf numFmtId="0" fontId="15" fillId="0" borderId="4" xfId="0" applyFont="1" applyBorder="1">
      <alignment horizontal="left" vertical="center" wrapText="1" indent="1"/>
    </xf>
    <xf numFmtId="0" fontId="15" fillId="0" borderId="0" xfId="0" applyFont="1">
      <alignment horizontal="left" vertical="center" wrapText="1" indent="1"/>
    </xf>
    <xf numFmtId="0" fontId="15" fillId="0" borderId="0" xfId="0" applyFont="1" applyBorder="1">
      <alignment horizontal="left" vertical="center" wrapText="1" indent="1"/>
    </xf>
    <xf numFmtId="0" fontId="15" fillId="0" borderId="5" xfId="0" applyFont="1" applyBorder="1">
      <alignment horizontal="left" vertical="center" wrapText="1" indent="1"/>
    </xf>
    <xf numFmtId="0" fontId="15" fillId="0" borderId="6" xfId="0" applyFont="1" applyBorder="1">
      <alignment horizontal="left" vertical="center" wrapText="1" indent="1"/>
    </xf>
    <xf numFmtId="14" fontId="15" fillId="0" borderId="8" xfId="16" applyNumberFormat="1" applyFont="1" applyAlignment="1">
      <alignment horizontal="left" vertical="center" indent="1"/>
    </xf>
    <xf numFmtId="0" fontId="15" fillId="0" borderId="7" xfId="0" applyFont="1" applyBorder="1">
      <alignment horizontal="left" vertical="center" wrapText="1" indent="1"/>
    </xf>
    <xf numFmtId="14" fontId="15" fillId="9" borderId="8" xfId="16" applyNumberFormat="1" applyFont="1" applyFill="1" applyAlignment="1">
      <alignment horizontal="left" vertical="center" indent="1"/>
    </xf>
    <xf numFmtId="0" fontId="0" fillId="9" borderId="0" xfId="0" applyFill="1" applyBorder="1">
      <alignment horizontal="left" vertical="center" wrapText="1" indent="1"/>
    </xf>
    <xf numFmtId="0" fontId="0" fillId="9" borderId="0" xfId="0" applyFill="1">
      <alignment horizontal="left" vertical="center" wrapText="1" indent="1"/>
    </xf>
    <xf numFmtId="0" fontId="0" fillId="0" borderId="0" xfId="0" applyFill="1" applyBorder="1">
      <alignment horizontal="left" vertical="center" wrapText="1" indent="1"/>
    </xf>
    <xf numFmtId="0" fontId="0" fillId="0" borderId="0" xfId="0" applyFill="1">
      <alignment horizontal="left" vertical="center" wrapText="1" indent="1"/>
    </xf>
    <xf numFmtId="0" fontId="16" fillId="8" borderId="0" xfId="8" applyFont="1" applyFill="1" applyAlignment="1" applyProtection="1">
      <alignment horizontal="center" vertical="center" wrapText="1"/>
      <protection locked="0"/>
    </xf>
    <xf numFmtId="0" fontId="16" fillId="8" borderId="0" xfId="8" applyFont="1" applyFill="1" applyAlignment="1">
      <alignment horizontal="center" vertical="center" wrapText="1"/>
    </xf>
    <xf numFmtId="14" fontId="15" fillId="0" borderId="0" xfId="15" applyFont="1" applyBorder="1">
      <alignment horizontal="left" vertical="center" indent="1"/>
      <protection locked="0"/>
    </xf>
    <xf numFmtId="0" fontId="15" fillId="0" borderId="0" xfId="0" applyFont="1" applyFill="1" applyBorder="1" applyAlignment="1" applyProtection="1">
      <alignment horizontal="left" vertical="center" wrapText="1" indent="1"/>
      <protection locked="0"/>
    </xf>
    <xf numFmtId="4" fontId="15" fillId="0" borderId="0" xfId="6" applyFont="1" applyProtection="1">
      <alignment horizontal="right" vertical="center" wrapText="1" indent="1"/>
      <protection locked="0"/>
    </xf>
    <xf numFmtId="4" fontId="15" fillId="0" borderId="0" xfId="6" applyFont="1" applyProtection="1">
      <alignment horizontal="right" vertical="center" wrapText="1" indent="1"/>
    </xf>
    <xf numFmtId="4" fontId="15" fillId="0" borderId="0" xfId="6" applyFont="1">
      <alignment horizontal="right" vertical="center" wrapText="1" indent="1"/>
    </xf>
    <xf numFmtId="0" fontId="15" fillId="0" borderId="0" xfId="17" applyFont="1" applyFill="1" applyBorder="1">
      <alignment horizontal="right" vertical="center" indent="1"/>
      <protection locked="0"/>
    </xf>
    <xf numFmtId="7" fontId="15" fillId="0" borderId="0" xfId="12" applyFont="1" applyFill="1" applyBorder="1" applyProtection="1">
      <alignment horizontal="right" vertical="center" indent="1"/>
    </xf>
    <xf numFmtId="14" fontId="15" fillId="0" borderId="0" xfId="15" applyFont="1" applyAlignment="1">
      <alignment horizontal="left" vertical="center" wrapText="1" indent="1"/>
      <protection locked="0"/>
    </xf>
    <xf numFmtId="4" fontId="15" fillId="0" borderId="0" xfId="6" applyFont="1" applyFill="1">
      <alignment horizontal="right" vertical="center" wrapText="1" indent="1"/>
    </xf>
    <xf numFmtId="0" fontId="15" fillId="0" borderId="0" xfId="17" applyFont="1">
      <alignment horizontal="right" vertical="center" indent="1"/>
      <protection locked="0"/>
    </xf>
    <xf numFmtId="7" fontId="15" fillId="0" borderId="0" xfId="12" applyFont="1">
      <alignment horizontal="right" vertical="center" indent="1"/>
    </xf>
    <xf numFmtId="0" fontId="17" fillId="0" borderId="0" xfId="0" applyFont="1" applyFill="1" applyBorder="1" applyAlignment="1" applyProtection="1">
      <alignment horizontal="right" vertical="center" indent="1"/>
      <protection locked="0"/>
    </xf>
    <xf numFmtId="0" fontId="15" fillId="0" borderId="0" xfId="0" applyFont="1" applyFill="1" applyBorder="1" applyAlignment="1" applyProtection="1">
      <alignment horizontal="right" vertical="center" indent="1"/>
      <protection locked="0"/>
    </xf>
    <xf numFmtId="4" fontId="15" fillId="0" borderId="0" xfId="0" applyNumberFormat="1" applyFont="1" applyFill="1" applyBorder="1" applyAlignment="1" applyProtection="1">
      <alignment horizontal="right" vertical="center" indent="1"/>
    </xf>
    <xf numFmtId="4" fontId="15" fillId="0" borderId="0" xfId="0" applyNumberFormat="1" applyFont="1" applyFill="1" applyBorder="1" applyAlignment="1" applyProtection="1">
      <alignment horizontal="right" vertical="center" wrapText="1" indent="1"/>
    </xf>
    <xf numFmtId="0" fontId="15" fillId="0" borderId="0" xfId="0" applyFont="1" applyFill="1" applyBorder="1" applyAlignment="1" applyProtection="1">
      <alignment horizontal="right" vertical="center" indent="1"/>
    </xf>
    <xf numFmtId="164" fontId="15" fillId="0" borderId="0" xfId="0" applyNumberFormat="1" applyFont="1" applyFill="1" applyBorder="1" applyAlignment="1" applyProtection="1">
      <alignment horizontal="right" vertical="center" indent="1"/>
    </xf>
    <xf numFmtId="0" fontId="0" fillId="0" borderId="11" xfId="0" applyBorder="1">
      <alignment horizontal="left" vertical="center" wrapText="1" indent="1"/>
    </xf>
  </cellXfs>
  <cellStyles count="18">
    <cellStyle name="40% - Accent6" xfId="5" builtinId="51" customBuiltin="1"/>
    <cellStyle name="Accent6" xfId="4" builtinId="49" customBuiltin="1"/>
    <cellStyle name="Calculation" xfId="11" builtinId="22" customBuiltin="1"/>
    <cellStyle name="Currency" xfId="12" builtinId="4" customBuiltin="1"/>
    <cellStyle name="Currency [0]" xfId="10" builtinId="7" customBuiltin="1"/>
    <cellStyle name="Date" xfId="15" xr:uid="{00000000-0005-0000-0000-000005000000}"/>
    <cellStyle name="Exchange currency" xfId="17" xr:uid="{00000000-0005-0000-0000-000006000000}"/>
    <cellStyle name="Explanatory Text" xfId="2" builtinId="53" customBuiltin="1"/>
    <cellStyle name="Heading 1" xfId="1" builtinId="16" customBuiltin="1"/>
    <cellStyle name="Heading 2" xfId="8" builtinId="17" customBuiltin="1"/>
    <cellStyle name="Heading 3" xfId="9" builtinId="18" hidden="1" customBuiltin="1"/>
    <cellStyle name="Heading 4" xfId="14" builtinId="19" hidden="1" customBuiltin="1"/>
    <cellStyle name="Input" xfId="6" builtinId="20" customBuiltin="1"/>
    <cellStyle name="Input Box" xfId="16" xr:uid="{00000000-0005-0000-0000-00000D000000}"/>
    <cellStyle name="Normal" xfId="0" builtinId="0" customBuiltin="1"/>
    <cellStyle name="Output" xfId="7" builtinId="21" customBuiltin="1"/>
    <cellStyle name="Title" xfId="13" builtinId="15" customBuiltin="1"/>
    <cellStyle name="Total" xfId="3" builtinId="25" customBuiltin="1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name val="Ca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rdan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name val="Ca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rdan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name val="Ca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rdan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name val="Ca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rdan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name val="Ca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rdan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name val="Ca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rdan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name val="Ca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rdan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name val="Ca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rdan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name val="Ca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rdan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name val="Ca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rdan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name val="Ca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rdan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name val="Cardan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rdan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name val="Cardana"/>
        <scheme val="none"/>
      </font>
    </dxf>
    <dxf>
      <font>
        <strike val="0"/>
        <outline val="0"/>
        <shadow val="0"/>
        <u val="none"/>
        <vertAlign val="baseline"/>
        <sz val="12"/>
        <color theme="0"/>
        <name val="Cardana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</dxf>
    <dxf>
      <font>
        <b/>
        <i val="0"/>
        <color theme="1" tint="0.14993743705557422"/>
      </font>
      <fill>
        <patternFill>
          <bgColor theme="5"/>
        </patternFill>
      </fill>
      <border diagonalUp="0" diagonalDown="0">
        <left/>
        <right/>
        <top style="thin">
          <color theme="0"/>
        </top>
        <bottom/>
        <vertical style="thin">
          <color theme="0"/>
        </vertical>
        <horizontal/>
      </border>
    </dxf>
    <dxf>
      <font>
        <b/>
        <i val="0"/>
        <color theme="0"/>
      </font>
      <fill>
        <patternFill patternType="solid">
          <fgColor theme="6"/>
          <bgColor theme="1" tint="0.24994659260841701"/>
        </patternFill>
      </fill>
      <border>
        <vertical style="thin">
          <color theme="0"/>
        </vertical>
        <horizontal/>
      </border>
    </dxf>
    <dxf>
      <font>
        <b val="0"/>
        <i val="0"/>
        <color theme="1" tint="0.14993743705557422"/>
      </font>
      <border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1" defaultTableStyle="Travel Expense Report" defaultPivotStyle="PivotStyleLight16">
    <tableStyle name="Travel Expense Report" pivot="0" count="3" xr9:uid="{00000000-0011-0000-FFFF-FFFF00000000}">
      <tableStyleElement type="wholeTable" dxfId="29"/>
      <tableStyleElement type="headerRow" dxfId="28"/>
      <tableStyleElement type="totalRow" dxfId="2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xpenses" displayName="Expenses" ref="B10:N19" totalsRowCount="1" headerRowDxfId="26" headerRowCellStyle="Heading 2">
  <autoFilter ref="B10:N18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00000000-0010-0000-0000-000001000000}" name="Date" totalsRowLabel="Total" dataDxfId="25" totalsRowDxfId="24" dataCellStyle="Date"/>
    <tableColumn id="2" xr3:uid="{00000000-0010-0000-0000-000002000000}" name="Description of Expense" dataDxfId="23" totalsRowDxfId="22"/>
    <tableColumn id="3" xr3:uid="{00000000-0010-0000-0000-000003000000}" name="Airfare" totalsRowFunction="sum" dataDxfId="21" totalsRowDxfId="20" dataCellStyle="Input"/>
    <tableColumn id="4" xr3:uid="{00000000-0010-0000-0000-000004000000}" name="Lodging" totalsRowFunction="sum" dataDxfId="19" totalsRowDxfId="18" dataCellStyle="Input"/>
    <tableColumn id="5" xr3:uid="{00000000-0010-0000-0000-000005000000}" name="Ground _x000a_Transportation _x000a_(Gas, Rental Car, Taxi)" totalsRowFunction="sum" dataDxfId="17" totalsRowDxfId="16" dataCellStyle="Input"/>
    <tableColumn id="6" xr3:uid="{00000000-0010-0000-0000-000006000000}" name="Meals &amp; Tips" totalsRowFunction="sum" dataDxfId="15" totalsRowDxfId="14" dataCellStyle="Input"/>
    <tableColumn id="7" xr3:uid="{00000000-0010-0000-0000-000007000000}" name="Conferences and Seminars" totalsRowFunction="sum" dataDxfId="13" totalsRowDxfId="12" dataCellStyle="Input"/>
    <tableColumn id="8" xr3:uid="{00000000-0010-0000-0000-000008000000}" name="Miles" totalsRowFunction="sum" dataDxfId="11" totalsRowDxfId="10" dataCellStyle="Input"/>
    <tableColumn id="9" xr3:uid="{00000000-0010-0000-0000-000009000000}" name="Mileage Reimbursement" totalsRowFunction="sum" dataDxfId="9" totalsRowDxfId="8" dataCellStyle="Input">
      <calculatedColumnFormula>IF('Mileage Reimbursement Form'!I11&lt;&gt;"",'Mileage Reimbursement Form'!I11*MileageRate,"")</calculatedColumnFormula>
    </tableColumn>
    <tableColumn id="10" xr3:uid="{00000000-0010-0000-0000-00000A000000}" name="Miscellaneous" totalsRowFunction="sum" dataDxfId="7" totalsRowDxfId="6" dataCellStyle="Input"/>
    <tableColumn id="11" xr3:uid="{00000000-0010-0000-0000-00000B000000}" name="Currency Exchange  Rate" dataDxfId="5" totalsRowDxfId="4" dataCellStyle="Input"/>
    <tableColumn id="12" xr3:uid="{00000000-0010-0000-0000-00000C000000}" name="Expense Currency" dataDxfId="3" totalsRowDxfId="2" dataCellStyle="Exchange currency"/>
    <tableColumn id="13" xr3:uid="{00000000-0010-0000-0000-00000D000000}" name="Total" totalsRowFunction="sum" dataDxfId="1" totalsRowDxfId="0" dataCellStyle="Currency">
      <calculatedColumnFormula>IFERROR(IF(OR('Mileage Reimbursement Form'!$L11="",'Mileage Reimbursement Form'!$L11=1),SUM('Mileage Reimbursement Form'!$J11:$K11,'Mileage Reimbursement Form'!$D11:$H11)*1,SUM('Mileage Reimbursement Form'!$J11:$K11,'Mileage Reimbursement Form'!$D11:$H11)/'Mileage Reimbursement Form'!$L11),"")</calculatedColumnFormula>
    </tableColumn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Summary="List of expense details such as Date, Description, Airfare, Lodging, Ground Transportation, Meals &amp; Tips, Conferences and Seminars, Miles, Mileage Reimbursement, Miscellaneous, Currency Exchange Rage, Expense Currency, and Total"/>
    </ext>
  </extLst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Travel Expense Report">
      <a:majorFont>
        <a:latin typeface="Calibri"/>
        <a:ea typeface=""/>
        <a:cs typeface=""/>
      </a:majorFont>
      <a:minorFont>
        <a:latin typeface="Calibri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autoPageBreaks="0" fitToPage="1"/>
  </sheetPr>
  <dimension ref="B1:N23"/>
  <sheetViews>
    <sheetView showGridLines="0" tabSelected="1" zoomScale="70" zoomScaleNormal="70" workbookViewId="0">
      <selection activeCell="I28" sqref="I28"/>
    </sheetView>
  </sheetViews>
  <sheetFormatPr defaultColWidth="11.5" defaultRowHeight="30" customHeight="1"/>
  <cols>
    <col min="1" max="1" width="2.625" customWidth="1"/>
    <col min="2" max="2" width="12.375" customWidth="1"/>
    <col min="3" max="3" width="30.625" customWidth="1"/>
    <col min="4" max="4" width="13.75" customWidth="1"/>
    <col min="5" max="5" width="11.625" customWidth="1"/>
    <col min="6" max="6" width="20.25" customWidth="1"/>
    <col min="7" max="7" width="13.625" customWidth="1"/>
    <col min="8" max="8" width="18.875" customWidth="1"/>
    <col min="9" max="9" width="11.625" customWidth="1"/>
    <col min="10" max="10" width="17.125" customWidth="1"/>
    <col min="11" max="11" width="14.5" customWidth="1"/>
    <col min="12" max="12" width="15" customWidth="1"/>
    <col min="13" max="13" width="11.625" customWidth="1"/>
    <col min="14" max="14" width="16.5" customWidth="1"/>
    <col min="15" max="15" width="2.625" customWidth="1"/>
  </cols>
  <sheetData>
    <row r="1" spans="2:14" ht="75" customHeight="1">
      <c r="B1" s="4" t="s">
        <v>30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2:14" ht="15" customHeight="1"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2:14" ht="1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2:14" ht="30" customHeight="1">
      <c r="B4" s="5" t="s">
        <v>0</v>
      </c>
      <c r="C4" s="6" t="s">
        <v>31</v>
      </c>
      <c r="D4" s="7" t="s">
        <v>4</v>
      </c>
      <c r="E4" s="8"/>
      <c r="F4" s="9"/>
      <c r="G4" s="10" t="s">
        <v>22</v>
      </c>
      <c r="H4" s="10"/>
      <c r="I4" s="7" t="s">
        <v>5</v>
      </c>
      <c r="J4" s="8"/>
      <c r="K4" s="9"/>
      <c r="L4" s="11">
        <v>0.32</v>
      </c>
      <c r="M4" s="12"/>
      <c r="N4" s="13"/>
    </row>
    <row r="5" spans="2:14" ht="8.1" customHeight="1">
      <c r="B5" s="14"/>
      <c r="C5" s="13"/>
      <c r="D5" s="13"/>
      <c r="E5" s="13"/>
      <c r="F5" s="14"/>
      <c r="G5" s="15"/>
      <c r="H5" s="16"/>
      <c r="I5" s="13"/>
      <c r="J5" s="14"/>
      <c r="K5" s="14"/>
      <c r="L5" s="13"/>
      <c r="M5" s="13"/>
      <c r="N5" s="13"/>
    </row>
    <row r="6" spans="2:14" ht="30" customHeight="1">
      <c r="B6" s="5" t="s">
        <v>2</v>
      </c>
      <c r="C6" s="6" t="s">
        <v>21</v>
      </c>
      <c r="D6" s="7" t="s">
        <v>1</v>
      </c>
      <c r="E6" s="8"/>
      <c r="F6" s="9"/>
      <c r="G6" s="17">
        <f ca="1">TODAY()</f>
        <v>43741</v>
      </c>
      <c r="H6" s="17"/>
      <c r="I6" s="7" t="s">
        <v>6</v>
      </c>
      <c r="J6" s="8"/>
      <c r="K6" s="9"/>
      <c r="L6" s="11">
        <f>TotalReimbursementDue</f>
        <v>617.70931297709922</v>
      </c>
      <c r="M6" s="12"/>
      <c r="N6" s="13"/>
    </row>
    <row r="7" spans="2:14" ht="8.1" customHeight="1">
      <c r="B7" s="14"/>
      <c r="C7" s="18"/>
      <c r="D7" s="14"/>
      <c r="E7" s="14"/>
      <c r="F7" s="14"/>
      <c r="G7" s="13"/>
      <c r="H7" s="13"/>
      <c r="I7" s="13"/>
      <c r="J7" s="13"/>
      <c r="K7" s="13"/>
      <c r="L7" s="16"/>
      <c r="M7" s="13"/>
      <c r="N7" s="13"/>
    </row>
    <row r="8" spans="2:14" ht="30" customHeight="1">
      <c r="B8" s="5" t="s">
        <v>3</v>
      </c>
      <c r="C8" s="19" t="str">
        <f ca="1">IF(MIN(B11:B18)=MAX(B11:B18),TEXT(MIN(B11:B18),"m/d/yy"),"From "&amp;TEXT(MIN(B11:B18),"m/d/yy")&amp;" to "&amp;TEXT(MAX(B11:B18),"m/d/yy"))</f>
        <v>From 9/3/19 to 9/8/19</v>
      </c>
      <c r="D8" s="14"/>
      <c r="E8" s="14"/>
      <c r="F8" s="14"/>
      <c r="G8" s="13"/>
      <c r="H8" s="13"/>
      <c r="I8" s="13"/>
      <c r="J8" s="13"/>
      <c r="K8" s="13"/>
      <c r="L8" s="13"/>
      <c r="M8" s="13"/>
      <c r="N8" s="13"/>
    </row>
    <row r="9" spans="2:14" ht="15" customHeight="1">
      <c r="B9" s="1"/>
      <c r="C9" s="2"/>
      <c r="F9" s="1"/>
      <c r="G9" s="1"/>
      <c r="H9" s="1"/>
    </row>
    <row r="10" spans="2:14" ht="67.5" customHeight="1">
      <c r="B10" s="24" t="s">
        <v>7</v>
      </c>
      <c r="C10" s="25" t="s">
        <v>8</v>
      </c>
      <c r="D10" s="25" t="s">
        <v>9</v>
      </c>
      <c r="E10" s="25" t="s">
        <v>10</v>
      </c>
      <c r="F10" s="25" t="s">
        <v>24</v>
      </c>
      <c r="G10" s="25" t="s">
        <v>11</v>
      </c>
      <c r="H10" s="25" t="s">
        <v>12</v>
      </c>
      <c r="I10" s="25" t="s">
        <v>20</v>
      </c>
      <c r="J10" s="25" t="s">
        <v>13</v>
      </c>
      <c r="K10" s="25" t="s">
        <v>14</v>
      </c>
      <c r="L10" s="24" t="s">
        <v>15</v>
      </c>
      <c r="M10" s="24" t="s">
        <v>16</v>
      </c>
      <c r="N10" s="25" t="s">
        <v>19</v>
      </c>
    </row>
    <row r="11" spans="2:14" ht="30" customHeight="1">
      <c r="B11" s="26">
        <f ca="1">TODAY()-30</f>
        <v>43711</v>
      </c>
      <c r="C11" s="27" t="s">
        <v>17</v>
      </c>
      <c r="D11" s="28">
        <v>350</v>
      </c>
      <c r="E11" s="28">
        <v>150</v>
      </c>
      <c r="F11" s="28">
        <v>45</v>
      </c>
      <c r="G11" s="28">
        <v>12</v>
      </c>
      <c r="H11" s="28">
        <v>50</v>
      </c>
      <c r="I11" s="28">
        <v>35</v>
      </c>
      <c r="J11" s="29">
        <f>IF('Mileage Reimbursement Form'!I11&lt;&gt;"",'Mileage Reimbursement Form'!I11*MileageRate,"")</f>
        <v>11.200000000000001</v>
      </c>
      <c r="K11" s="28"/>
      <c r="L11" s="30">
        <v>1.31</v>
      </c>
      <c r="M11" s="31" t="s">
        <v>25</v>
      </c>
      <c r="N11" s="32">
        <f>IFERROR(IF(OR('Mileage Reimbursement Form'!$L11="",'Mileage Reimbursement Form'!$L11=1),SUM('Mileage Reimbursement Form'!$J11:$K11,'Mileage Reimbursement Form'!$D11:$H11)*1,SUM('Mileage Reimbursement Form'!$J11:$K11,'Mileage Reimbursement Form'!$D11:$H11)/'Mileage Reimbursement Form'!$L11),"")</f>
        <v>471.90839694656489</v>
      </c>
    </row>
    <row r="12" spans="2:14" ht="30" customHeight="1">
      <c r="B12" s="26">
        <f t="shared" ref="B12:B13" ca="1" si="0">TODAY()-30</f>
        <v>43711</v>
      </c>
      <c r="C12" s="27" t="s">
        <v>23</v>
      </c>
      <c r="D12" s="28"/>
      <c r="E12" s="28"/>
      <c r="F12" s="28"/>
      <c r="G12" s="28">
        <v>24.3</v>
      </c>
      <c r="H12" s="28"/>
      <c r="I12" s="28">
        <v>12</v>
      </c>
      <c r="J12" s="29">
        <f>IF('Mileage Reimbursement Form'!I12&lt;&gt;"",'Mileage Reimbursement Form'!I12*MileageRate,"")</f>
        <v>3.84</v>
      </c>
      <c r="K12" s="28"/>
      <c r="L12" s="30">
        <v>1.31</v>
      </c>
      <c r="M12" s="31" t="s">
        <v>25</v>
      </c>
      <c r="N12" s="32">
        <f>IFERROR(IF(OR('Mileage Reimbursement Form'!$L12="",'Mileage Reimbursement Form'!$L12=1),SUM('Mileage Reimbursement Form'!$J12:$K12,'Mileage Reimbursement Form'!$D12:$H12)*1,SUM('Mileage Reimbursement Form'!$J12:$K12,'Mileage Reimbursement Form'!$D12:$H12)/'Mileage Reimbursement Form'!$L12),"")</f>
        <v>21.480916030534349</v>
      </c>
    </row>
    <row r="13" spans="2:14" ht="30" customHeight="1">
      <c r="B13" s="26">
        <f t="shared" ca="1" si="0"/>
        <v>43711</v>
      </c>
      <c r="C13" s="27" t="s">
        <v>27</v>
      </c>
      <c r="D13" s="28"/>
      <c r="E13" s="28"/>
      <c r="F13" s="28"/>
      <c r="G13" s="28"/>
      <c r="H13" s="28">
        <v>100</v>
      </c>
      <c r="I13" s="28">
        <v>6</v>
      </c>
      <c r="J13" s="29">
        <f>IF('Mileage Reimbursement Form'!I13&lt;&gt;"",'Mileage Reimbursement Form'!I13*MileageRate,"")</f>
        <v>1.92</v>
      </c>
      <c r="K13" s="28"/>
      <c r="L13" s="30">
        <v>1</v>
      </c>
      <c r="M13" s="31" t="s">
        <v>18</v>
      </c>
      <c r="N13" s="32">
        <f>IFERROR(IF(OR('Mileage Reimbursement Form'!$L13="",'Mileage Reimbursement Form'!$L13=1),SUM('Mileage Reimbursement Form'!$J13:$K13,'Mileage Reimbursement Form'!$D13:$H13)*1,SUM('Mileage Reimbursement Form'!$J13:$K13,'Mileage Reimbursement Form'!$D13:$H13)/'Mileage Reimbursement Form'!$L13),"")</f>
        <v>101.92</v>
      </c>
    </row>
    <row r="14" spans="2:14" ht="30" customHeight="1">
      <c r="B14" s="26">
        <f ca="1">TODAY()-25</f>
        <v>43716</v>
      </c>
      <c r="C14" s="27" t="s">
        <v>26</v>
      </c>
      <c r="D14" s="28"/>
      <c r="E14" s="28"/>
      <c r="F14" s="28"/>
      <c r="G14" s="28"/>
      <c r="H14" s="28"/>
      <c r="I14" s="28">
        <v>70</v>
      </c>
      <c r="J14" s="29">
        <f>IF('Mileage Reimbursement Form'!I14&lt;&gt;"",'Mileage Reimbursement Form'!I14*MileageRate,"")</f>
        <v>22.400000000000002</v>
      </c>
      <c r="K14" s="28"/>
      <c r="L14" s="30">
        <v>1</v>
      </c>
      <c r="M14" s="31" t="s">
        <v>18</v>
      </c>
      <c r="N14" s="32">
        <f>IFERROR(IF(OR('Mileage Reimbursement Form'!$L14="",'Mileage Reimbursement Form'!$L14=1),SUM('Mileage Reimbursement Form'!$J14:$K14,'Mileage Reimbursement Form'!$D14:$H14)*1,SUM('Mileage Reimbursement Form'!$J14:$K14,'Mileage Reimbursement Form'!$D14:$H14)/'Mileage Reimbursement Form'!$L14),"")</f>
        <v>22.400000000000002</v>
      </c>
    </row>
    <row r="15" spans="2:14" ht="30" customHeight="1">
      <c r="B15" s="33"/>
      <c r="C15" s="13"/>
      <c r="D15" s="34"/>
      <c r="E15" s="34"/>
      <c r="F15" s="34"/>
      <c r="G15" s="34"/>
      <c r="H15" s="34"/>
      <c r="I15" s="34"/>
      <c r="J15" s="34" t="str">
        <f>IF('Mileage Reimbursement Form'!I15&lt;&gt;"",'Mileage Reimbursement Form'!I15*MileageRate,"")</f>
        <v/>
      </c>
      <c r="K15" s="34"/>
      <c r="L15" s="34"/>
      <c r="M15" s="35"/>
      <c r="N15" s="36">
        <f>IFERROR(IF(OR('Mileage Reimbursement Form'!$L15="",'Mileage Reimbursement Form'!$L15=1),SUM('Mileage Reimbursement Form'!$J15:$K15,'Mileage Reimbursement Form'!$D15:$H15)*1,SUM('Mileage Reimbursement Form'!$J15:$K15,'Mileage Reimbursement Form'!$D15:$H15)/'Mileage Reimbursement Form'!$L15),"")</f>
        <v>0</v>
      </c>
    </row>
    <row r="16" spans="2:14" ht="30" customHeight="1">
      <c r="B16" s="33"/>
      <c r="C16" s="13"/>
      <c r="D16" s="34"/>
      <c r="E16" s="34"/>
      <c r="F16" s="34"/>
      <c r="G16" s="34"/>
      <c r="H16" s="34"/>
      <c r="I16" s="34"/>
      <c r="J16" s="34" t="str">
        <f>IF('Mileage Reimbursement Form'!I16&lt;&gt;"",'Mileage Reimbursement Form'!I16*MileageRate,"")</f>
        <v/>
      </c>
      <c r="K16" s="34"/>
      <c r="L16" s="34"/>
      <c r="M16" s="35"/>
      <c r="N16" s="36">
        <f>IFERROR(IF(OR('Mileage Reimbursement Form'!$L16="",'Mileage Reimbursement Form'!$L16=1),SUM('Mileage Reimbursement Form'!$J16:$K16,'Mileage Reimbursement Form'!$D16:$H16)*1,SUM('Mileage Reimbursement Form'!$J16:$K16,'Mileage Reimbursement Form'!$D16:$H16)/'Mileage Reimbursement Form'!$L16),"")</f>
        <v>0</v>
      </c>
    </row>
    <row r="17" spans="2:14" ht="30" customHeight="1">
      <c r="B17" s="33"/>
      <c r="C17" s="13"/>
      <c r="D17" s="34"/>
      <c r="E17" s="34"/>
      <c r="F17" s="34"/>
      <c r="G17" s="34"/>
      <c r="H17" s="34"/>
      <c r="I17" s="34"/>
      <c r="J17" s="34" t="str">
        <f>IF('Mileage Reimbursement Form'!I17&lt;&gt;"",'Mileage Reimbursement Form'!I17*MileageRate,"")</f>
        <v/>
      </c>
      <c r="K17" s="34"/>
      <c r="L17" s="34"/>
      <c r="M17" s="35"/>
      <c r="N17" s="36">
        <f>IFERROR(IF(OR('Mileage Reimbursement Form'!$L17="",'Mileage Reimbursement Form'!$L17=1),SUM('Mileage Reimbursement Form'!$J17:$K17,'Mileage Reimbursement Form'!$D17:$H17)*1,SUM('Mileage Reimbursement Form'!$J17:$K17,'Mileage Reimbursement Form'!$D17:$H17)/'Mileage Reimbursement Form'!$L17),"")</f>
        <v>0</v>
      </c>
    </row>
    <row r="18" spans="2:14" ht="30" customHeight="1">
      <c r="B18" s="33"/>
      <c r="C18" s="13"/>
      <c r="D18" s="34"/>
      <c r="E18" s="34"/>
      <c r="F18" s="34"/>
      <c r="G18" s="34"/>
      <c r="H18" s="34"/>
      <c r="I18" s="34"/>
      <c r="J18" s="34" t="str">
        <f>IF('Mileage Reimbursement Form'!I18&lt;&gt;"",'Mileage Reimbursement Form'!I18*MileageRate,"")</f>
        <v/>
      </c>
      <c r="K18" s="34"/>
      <c r="L18" s="34"/>
      <c r="M18" s="35"/>
      <c r="N18" s="36">
        <f>IFERROR(IF(OR('Mileage Reimbursement Form'!$L18="",'Mileage Reimbursement Form'!$L18=1),SUM('Mileage Reimbursement Form'!$J18:$K18,'Mileage Reimbursement Form'!$D18:$H18)*1,SUM('Mileage Reimbursement Form'!$J18:$K18,'Mileage Reimbursement Form'!$D18:$H18)/'Mileage Reimbursement Form'!$L18),"")</f>
        <v>0</v>
      </c>
    </row>
    <row r="19" spans="2:14" ht="30" customHeight="1">
      <c r="B19" s="37" t="s">
        <v>19</v>
      </c>
      <c r="C19" s="38"/>
      <c r="D19" s="39">
        <f>SUBTOTAL(109,Expenses[Airfare])</f>
        <v>350</v>
      </c>
      <c r="E19" s="39">
        <f>SUBTOTAL(109,Expenses[Lodging])</f>
        <v>150</v>
      </c>
      <c r="F19" s="40">
        <f>SUBTOTAL(109,Expenses[Ground 
Transportation 
(Gas, Rental Car, Taxi)])</f>
        <v>45</v>
      </c>
      <c r="G19" s="39">
        <f>SUBTOTAL(109,Expenses[Meals &amp; Tips])</f>
        <v>36.299999999999997</v>
      </c>
      <c r="H19" s="39">
        <f>SUBTOTAL(109,Expenses[Conferences and Seminars])</f>
        <v>150</v>
      </c>
      <c r="I19" s="39">
        <f>SUBTOTAL(109,Expenses[Miles])</f>
        <v>123</v>
      </c>
      <c r="J19" s="39">
        <f>SUBTOTAL(109,Expenses[Mileage Reimbursement])</f>
        <v>39.36</v>
      </c>
      <c r="K19" s="39">
        <f>SUBTOTAL(109,Expenses[Miscellaneous])</f>
        <v>0</v>
      </c>
      <c r="L19" s="41"/>
      <c r="M19" s="41"/>
      <c r="N19" s="42">
        <f>SUBTOTAL(109,Expenses[Total])</f>
        <v>617.70931297709922</v>
      </c>
    </row>
    <row r="22" spans="2:14" ht="30" customHeight="1">
      <c r="C22" s="43"/>
      <c r="F22" s="43"/>
    </row>
    <row r="23" spans="2:14" ht="30" customHeight="1">
      <c r="C23" s="3" t="s">
        <v>28</v>
      </c>
      <c r="F23" s="3" t="s">
        <v>29</v>
      </c>
    </row>
  </sheetData>
  <sheetProtection selectLockedCells="1"/>
  <mergeCells count="7">
    <mergeCell ref="B1:N1"/>
    <mergeCell ref="I4:K4"/>
    <mergeCell ref="I6:K6"/>
    <mergeCell ref="G4:H4"/>
    <mergeCell ref="G6:H6"/>
    <mergeCell ref="D4:F4"/>
    <mergeCell ref="D6:F6"/>
  </mergeCells>
  <dataValidations xWindow="39" yWindow="298" count="31">
    <dataValidation allowBlank="1" showInputMessage="1" showErrorMessage="1" prompt="Create a Travel Expense Report in this worksheet. Enter Expense Description with date in given table. The Total Reimbursement Due is automatically calculated" sqref="A1" xr:uid="{00000000-0002-0000-0000-000002000000}"/>
    <dataValidation allowBlank="1" showInputMessage="1" showErrorMessage="1" prompt="Worksheet title is in this cell. Enter Travel details in cells B3 to L7" sqref="B1" xr:uid="{00000000-0002-0000-0000-000003000000}"/>
    <dataValidation allowBlank="1" showInputMessage="1" showErrorMessage="1" prompt="Period is automatically updated in cell at right based on entries in Expenses Table, below" sqref="B8" xr:uid="{00000000-0002-0000-0000-000004000000}"/>
    <dataValidation allowBlank="1" showInputMessage="1" showErrorMessage="1" prompt="Enter Department in this cell" sqref="C6" xr:uid="{00000000-0002-0000-0000-000005000000}"/>
    <dataValidation allowBlank="1" showInputMessage="1" showErrorMessage="1" prompt="Enter Department in cell at right" sqref="B6" xr:uid="{00000000-0002-0000-0000-000006000000}"/>
    <dataValidation allowBlank="1" showInputMessage="1" showErrorMessage="1" prompt="Enter Name in this cell" sqref="C4" xr:uid="{00000000-0002-0000-0000-000007000000}"/>
    <dataValidation allowBlank="1" showInputMessage="1" showErrorMessage="1" prompt="Enter Name in cell at right" sqref="B4" xr:uid="{00000000-0002-0000-0000-000008000000}"/>
    <dataValidation type="custom" errorStyle="warning" allowBlank="1" showInputMessage="1" showErrorMessage="1" error="This cell should not be overwitten. Overwriting this cell would break calculations in this worksheet" prompt="Period is automatically updated based on entries in Expense table, below" sqref="C8" xr:uid="{00000000-0002-0000-0000-000009000000}">
      <formula1>LEN(C8)=""</formula1>
    </dataValidation>
    <dataValidation allowBlank="1" showInputMessage="1" showErrorMessage="1" prompt="Enter Date of Submission in this cell" sqref="G6" xr:uid="{00000000-0002-0000-0000-00000A000000}"/>
    <dataValidation allowBlank="1" showInputMessage="1" showErrorMessage="1" prompt="Enter expense report Date Submitted in cell at right" sqref="D6" xr:uid="{00000000-0002-0000-0000-00000B000000}"/>
    <dataValidation allowBlank="1" showInputMessage="1" showErrorMessage="1" prompt="Enter Authorized Person’s Name in this cell" sqref="G4:H4" xr:uid="{00000000-0002-0000-0000-00000C000000}"/>
    <dataValidation allowBlank="1" showInputMessage="1" showErrorMessage="1" prompt="Enter expenses Authorized By name in cell at right" sqref="D4" xr:uid="{00000000-0002-0000-0000-00000D000000}"/>
    <dataValidation allowBlank="1" showInputMessage="1" showErrorMessage="1" prompt="Total Reimbursement Due is automatically calculated in cell at right" sqref="I6" xr:uid="{00000000-0002-0000-0000-00000E000000}"/>
    <dataValidation allowBlank="1" showInputMessage="1" showErrorMessage="1" prompt="Enter Per Mile Reimbursement in cell at right" sqref="I4" xr:uid="{00000000-0002-0000-0000-00000F000000}"/>
    <dataValidation allowBlank="1" showInputMessage="1" showErrorMessage="1" prompt="Enter Per Mile Reimbursement in this cell" sqref="L4" xr:uid="{00000000-0002-0000-0000-000010000000}"/>
    <dataValidation allowBlank="1" showInputMessage="1" showErrorMessage="1" prompt="Total Reimbursement Due is automatically calculated in this cell" sqref="L6" xr:uid="{00000000-0002-0000-0000-000011000000}"/>
    <dataValidation allowBlank="1" showInputMessage="1" showErrorMessage="1" prompt="The Total for each row is automatically calculated in this column under this heading" sqref="N10" xr:uid="{00000000-0002-0000-0000-000012000000}"/>
    <dataValidation allowBlank="1" showInputMessage="1" showErrorMessage="1" prompt="Enter Expense Currency in this column under this heading" sqref="M10" xr:uid="{00000000-0002-0000-0000-000013000000}"/>
    <dataValidation allowBlank="1" showInputMessage="1" showErrorMessage="1" prompt="Enter Currency Exchange Rate in this column under this heading" sqref="L10" xr:uid="{00000000-0002-0000-0000-000014000000}"/>
    <dataValidation allowBlank="1" showInputMessage="1" showErrorMessage="1" prompt="Enter  amount for Miscellaneous expenses in this column under this heading" sqref="K10" xr:uid="{00000000-0002-0000-0000-000015000000}"/>
    <dataValidation allowBlank="1" showInputMessage="1" showErrorMessage="1" prompt="Mileage Reimbursement is automatically calculated in this column under this heading" sqref="J10" xr:uid="{00000000-0002-0000-0000-000016000000}"/>
    <dataValidation allowBlank="1" showInputMessage="1" showErrorMessage="1" prompt="Enter Miles in this column under this heading" sqref="I10" xr:uid="{00000000-0002-0000-0000-000017000000}"/>
    <dataValidation allowBlank="1" showInputMessage="1" showErrorMessage="1" prompt="Enter amount for Seminars &amp; Conferences in this column under this heading" sqref="H10" xr:uid="{00000000-0002-0000-0000-000018000000}"/>
    <dataValidation allowBlank="1" showInputMessage="1" showErrorMessage="1" prompt="Enter  amount for Meals &amp; Tips in this column under this heading" sqref="G10" xr:uid="{00000000-0002-0000-0000-000019000000}"/>
    <dataValidation allowBlank="1" showInputMessage="1" showErrorMessage="1" prompt="Enter  amount for Ground Transportation in this column under this heading" sqref="F10" xr:uid="{00000000-0002-0000-0000-00001A000000}"/>
    <dataValidation allowBlank="1" showInputMessage="1" showErrorMessage="1" prompt="Enter amount for Lodging in this column under this heading" sqref="E10" xr:uid="{00000000-0002-0000-0000-00001B000000}"/>
    <dataValidation allowBlank="1" showInputMessage="1" showErrorMessage="1" prompt="Enter amount for Airfare in this column under this heading" sqref="D10" xr:uid="{00000000-0002-0000-0000-00001C000000}"/>
    <dataValidation allowBlank="1" showInputMessage="1" showErrorMessage="1" prompt="Enter Description of Expense in this column under this heading" sqref="C10" xr:uid="{00000000-0002-0000-0000-00001D000000}"/>
    <dataValidation allowBlank="1" showInputMessage="1" showErrorMessage="1" prompt="Enter expense Date in this column under this heading " sqref="B10" xr:uid="{00000000-0002-0000-0000-00001E000000}"/>
    <dataValidation type="date" operator="greaterThan" allowBlank="1" showInputMessage="1" showErrorMessage="1" sqref="B11:B18" xr:uid="{00000000-0002-0000-0000-000000000000}">
      <formula1>37622</formula1>
    </dataValidation>
    <dataValidation allowBlank="1" showInputMessage="1" showErrorMessage="1" errorTitle="ALERT" error="This cell is automatically populated and should not be overwitten. Overwriting this cell would break calculations in this worksheet." sqref="N11:N18" xr:uid="{00000000-0002-0000-0000-000001000000}"/>
  </dataValidations>
  <printOptions horizontalCentered="1"/>
  <pageMargins left="0.25" right="0.25" top="0.75" bottom="0.75" header="0.3" footer="0.3"/>
  <pageSetup paperSize="6" scale="38" orientation="landscape" r:id="rId1"/>
  <headerFooter differentFirst="1">
    <oddFooter>Page &amp;P of &amp;N</oddFooter>
  </headerFooter>
  <ignoredErrors>
    <ignoredError sqref="G6 B11:B14" unlockedFormula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04F264-7800-482F-BDC4-FE57955AE7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9DE962-AD5D-454A-9636-4A268BA72EF2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16c05727-aa75-4e4a-9b5f-8a80a1165891"/>
    <ds:schemaRef ds:uri="71af3243-3dd4-4a8d-8c0d-dd76da1f02a5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D42F893-2FBC-47AD-9226-2DDBD0873C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Mileage Reimbursement Form</vt:lpstr>
      <vt:lpstr>ColumnTitle1</vt:lpstr>
      <vt:lpstr>MileageRate</vt:lpstr>
      <vt:lpstr>'Mileage Reimbursement Form'!Print_Titles</vt:lpstr>
      <vt:lpstr>TotalReimbursementDue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2019-06-18T17:24:40Z</dcterms:created>
  <dcterms:modified xsi:type="dcterms:W3CDTF">2019-10-03T12:00:13Z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