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Project Budget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7" i="1" l="1"/>
  <c r="E78" i="1"/>
  <c r="E79" i="1"/>
  <c r="E80" i="1"/>
  <c r="E81" i="1"/>
  <c r="E82" i="1"/>
  <c r="E83" i="1"/>
  <c r="E84" i="1"/>
  <c r="D84" i="1"/>
  <c r="D83" i="1"/>
  <c r="D82" i="1"/>
  <c r="D81" i="1"/>
  <c r="D80" i="1"/>
  <c r="D79" i="1"/>
  <c r="D78" i="1"/>
  <c r="D77" i="1"/>
  <c r="C84" i="1"/>
  <c r="C83" i="1"/>
  <c r="C82" i="1"/>
  <c r="C81" i="1"/>
  <c r="C80" i="1"/>
  <c r="C79" i="1"/>
  <c r="C78" i="1"/>
  <c r="E39" i="1"/>
  <c r="C77" i="1"/>
  <c r="G45" i="1"/>
  <c r="E45" i="1"/>
  <c r="G44" i="1"/>
  <c r="E44" i="1"/>
  <c r="G43" i="1"/>
  <c r="E43" i="1"/>
  <c r="G38" i="1"/>
  <c r="E38" i="1"/>
  <c r="G37" i="1"/>
  <c r="E37" i="1"/>
  <c r="G36" i="1"/>
  <c r="E36" i="1"/>
  <c r="G29" i="1"/>
  <c r="G30" i="1"/>
  <c r="G31" i="1"/>
  <c r="E29" i="1"/>
  <c r="E32" i="1" s="1"/>
  <c r="E30" i="1"/>
  <c r="E31" i="1"/>
  <c r="E14" i="1"/>
  <c r="E15" i="1"/>
  <c r="G32" i="1" l="1"/>
  <c r="E46" i="1"/>
  <c r="G46" i="1"/>
  <c r="G39" i="1"/>
  <c r="E16" i="1"/>
  <c r="E18" i="1" l="1"/>
  <c r="E17" i="1"/>
  <c r="D22" i="1" l="1"/>
  <c r="E19" i="1"/>
  <c r="E20" i="1" l="1"/>
  <c r="E21" i="1"/>
  <c r="C22" i="1" l="1"/>
  <c r="E22" i="1" s="1"/>
</calcChain>
</file>

<file path=xl/sharedStrings.xml><?xml version="1.0" encoding="utf-8"?>
<sst xmlns="http://schemas.openxmlformats.org/spreadsheetml/2006/main" count="134" uniqueCount="93">
  <si>
    <t>Project Budget Sheet</t>
  </si>
  <si>
    <r>
      <t>Project Name:</t>
    </r>
    <r>
      <rPr>
        <sz val="11"/>
        <color theme="1"/>
        <rFont val="Calibri"/>
        <family val="2"/>
        <scheme val="minor"/>
      </rPr>
      <t xml:space="preserve"> [Project Name]</t>
    </r>
  </si>
  <si>
    <r>
      <t>Project Manager:</t>
    </r>
    <r>
      <rPr>
        <sz val="11"/>
        <color theme="1"/>
        <rFont val="Calibri"/>
        <family val="2"/>
        <scheme val="minor"/>
      </rPr>
      <t xml:space="preserve"> [Project Manager's Name]</t>
    </r>
  </si>
  <si>
    <r>
      <t>Start Date:</t>
    </r>
    <r>
      <rPr>
        <sz val="11"/>
        <color theme="1"/>
        <rFont val="Calibri"/>
        <family val="2"/>
        <scheme val="minor"/>
      </rPr>
      <t xml:space="preserve"> [MM/DD/YYYY]</t>
    </r>
  </si>
  <si>
    <r>
      <t>End Date:</t>
    </r>
    <r>
      <rPr>
        <sz val="11"/>
        <color theme="1"/>
        <rFont val="Calibri"/>
        <family val="2"/>
        <scheme val="minor"/>
      </rPr>
      <t xml:space="preserve"> [MM/DD/YYYY]</t>
    </r>
  </si>
  <si>
    <r>
      <t>Prepared By:</t>
    </r>
    <r>
      <rPr>
        <sz val="11"/>
        <color theme="1"/>
        <rFont val="Calibri"/>
        <family val="2"/>
        <scheme val="minor"/>
      </rPr>
      <t xml:space="preserve"> [Preparer's Name]</t>
    </r>
  </si>
  <si>
    <r>
      <t>Date Prepared:</t>
    </r>
    <r>
      <rPr>
        <sz val="11"/>
        <color theme="1"/>
        <rFont val="Calibri"/>
        <family val="2"/>
        <scheme val="minor"/>
      </rPr>
      <t xml:space="preserve"> [MM/DD/YYYY]</t>
    </r>
  </si>
  <si>
    <t>Budget Category</t>
  </si>
  <si>
    <t>Budgeted Amount</t>
  </si>
  <si>
    <t>Actual Amount</t>
  </si>
  <si>
    <t>Variance</t>
  </si>
  <si>
    <t>Notes</t>
  </si>
  <si>
    <t>Labor Costs</t>
  </si>
  <si>
    <t>[e.g., Overtime costs]</t>
  </si>
  <si>
    <t>Materials &amp; Supplies</t>
  </si>
  <si>
    <t>[e.g., Price changes]</t>
  </si>
  <si>
    <t>Equipment &amp; Tools</t>
  </si>
  <si>
    <t>[e.g., Rental vs Purchase]</t>
  </si>
  <si>
    <t>Subcontractors</t>
  </si>
  <si>
    <t>[e.g., External services]</t>
  </si>
  <si>
    <t>Travel Expenses</t>
  </si>
  <si>
    <t>[e.g., Airfare, Lodging]</t>
  </si>
  <si>
    <t>Permits &amp; Fees</t>
  </si>
  <si>
    <t>[e.g., Government fees]</t>
  </si>
  <si>
    <t>Contingency</t>
  </si>
  <si>
    <t>[e.g., Unexpected costs]</t>
  </si>
  <si>
    <t>Miscellaneous</t>
  </si>
  <si>
    <t>[e.g., Other expenses]</t>
  </si>
  <si>
    <t>Total</t>
  </si>
  <si>
    <t>Role/Position</t>
  </si>
  <si>
    <t>Hourly Rate</t>
  </si>
  <si>
    <t>Estimated Hours</t>
  </si>
  <si>
    <t>Actual Hours</t>
  </si>
  <si>
    <t>[e.g., Project Manager]</t>
  </si>
  <si>
    <t>[e.g., Additional hours needed]</t>
  </si>
  <si>
    <t>[e.g., Engineer]</t>
  </si>
  <si>
    <t>[e.g., Overtime]</t>
  </si>
  <si>
    <t>[e.g., Laborer]</t>
  </si>
  <si>
    <t>[e.g., Additional resources]</t>
  </si>
  <si>
    <t>Material/Supply</t>
  </si>
  <si>
    <t>Unit Cost</t>
  </si>
  <si>
    <t>Quantity</t>
  </si>
  <si>
    <t>Actual Quantity</t>
  </si>
  <si>
    <t>[e.g., Concrete]</t>
  </si>
  <si>
    <t>[e.g., Price increase]</t>
  </si>
  <si>
    <t>[e.g., Lumber]</t>
  </si>
  <si>
    <t>[e.g., Supplier change]</t>
  </si>
  <si>
    <t>[e.g., Paint]</t>
  </si>
  <si>
    <t>[e.g., Extra coats needed]</t>
  </si>
  <si>
    <t>Equipment/Tool</t>
  </si>
  <si>
    <t>Rental/Purchase</t>
  </si>
  <si>
    <t>[e.g., Excavator]</t>
  </si>
  <si>
    <t>[e.g., Extended rental period]</t>
  </si>
  <si>
    <t>[e.g., Drill]</t>
  </si>
  <si>
    <t>[e.g., Replacement needed]</t>
  </si>
  <si>
    <t>[e.g., Safety Gear]</t>
  </si>
  <si>
    <t>[e.g., Extra supplies ordered]</t>
  </si>
  <si>
    <t>Subcontractor</t>
  </si>
  <si>
    <t>Service Provided</t>
  </si>
  <si>
    <t>[e.g., Electrical Contractor]</t>
  </si>
  <si>
    <t>[Electrical Wiring]</t>
  </si>
  <si>
    <t>[e.g., Scope change]</t>
  </si>
  <si>
    <t>[e.g., Plumbing Contractor]</t>
  </si>
  <si>
    <t>[Plumbing Installation]</t>
  </si>
  <si>
    <t>[e.g., Extra repairs needed]</t>
  </si>
  <si>
    <t>Expense Category</t>
  </si>
  <si>
    <t>[e.g., Airfare]</t>
  </si>
  <si>
    <t>[e.g., Flight change fee]</t>
  </si>
  <si>
    <t>[e.g., Hotel]</t>
  </si>
  <si>
    <t>[e.g., Additional nights]</t>
  </si>
  <si>
    <t>[e.g., Meals]</t>
  </si>
  <si>
    <t>[e.g., Team meals]</t>
  </si>
  <si>
    <t>Permit/Fee</t>
  </si>
  <si>
    <t>[e.g., Building Permit]</t>
  </si>
  <si>
    <t>[e.g., Expedited processing]</t>
  </si>
  <si>
    <t>[e.g., Environmental Fee]</t>
  </si>
  <si>
    <t>[e.g., Additional inspection]</t>
  </si>
  <si>
    <t>Contingency &amp; Miscellaneous</t>
  </si>
  <si>
    <t>[e.g., Unforeseen Repairs]</t>
  </si>
  <si>
    <t>[e.g., Structural issues]</t>
  </si>
  <si>
    <t>[e.g., Miscellaneous Expenses]</t>
  </si>
  <si>
    <t>[e.g., Office supplies]</t>
  </si>
  <si>
    <t>Category</t>
  </si>
  <si>
    <t>Total Project Cost</t>
  </si>
  <si>
    <r>
      <t>Reviewed By:</t>
    </r>
    <r>
      <rPr>
        <sz val="11"/>
        <color theme="1"/>
        <rFont val="Calibri"/>
        <family val="2"/>
        <scheme val="minor"/>
      </rPr>
      <t xml:space="preserve"> __________________________</t>
    </r>
  </si>
  <si>
    <r>
      <t>Date:</t>
    </r>
    <r>
      <rPr>
        <sz val="11"/>
        <color theme="1"/>
        <rFont val="Calibri"/>
        <family val="2"/>
        <scheme val="minor"/>
      </rPr>
      <t xml:space="preserve"> [MM/DD/YYYY]</t>
    </r>
  </si>
  <si>
    <r>
      <t>Approved By:</t>
    </r>
    <r>
      <rPr>
        <sz val="11"/>
        <color theme="1"/>
        <rFont val="Calibri"/>
        <family val="2"/>
        <scheme val="minor"/>
      </rPr>
      <t xml:space="preserve"> __________________________</t>
    </r>
  </si>
  <si>
    <t>Budget Summary</t>
  </si>
  <si>
    <t>Detailed Budget Breakdown</t>
  </si>
  <si>
    <t>Additional Costs</t>
  </si>
  <si>
    <t>Total Project Costs</t>
  </si>
  <si>
    <t>Budget Review and Approval</t>
  </si>
  <si>
    <t>Prepared by: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</si>
</sst>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25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4" fontId="0" fillId="0" borderId="0" xfId="1" applyFont="1" applyAlignment="1">
      <alignment horizontal="left" vertical="center" wrapText="1"/>
    </xf>
    <xf numFmtId="44" fontId="2" fillId="0" borderId="0" xfId="1" applyFont="1" applyAlignment="1">
      <alignment horizontal="left" vertical="center" wrapText="1"/>
    </xf>
    <xf numFmtId="0" fontId="0" fillId="0" borderId="0" xfId="1" applyNumberFormat="1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44" fontId="0" fillId="0" borderId="0" xfId="0" applyNumberFormat="1" applyAlignment="1">
      <alignment horizontal="left" vertical="center" wrapText="1"/>
    </xf>
    <xf numFmtId="44" fontId="2" fillId="0" borderId="0" xfId="0" applyNumberFormat="1" applyFont="1" applyAlignment="1">
      <alignment horizontal="left" vertical="center" wrapText="1"/>
    </xf>
    <xf numFmtId="44" fontId="5" fillId="0" borderId="0" xfId="1" applyFont="1" applyAlignment="1">
      <alignment horizontal="left" vertical="center" wrapText="1"/>
    </xf>
    <xf numFmtId="44" fontId="6" fillId="0" borderId="0" xfId="1" applyFont="1" applyAlignment="1">
      <alignment horizontal="left" vertical="center" wrapText="1"/>
    </xf>
    <xf numFmtId="0" fontId="7" fillId="2" borderId="0" xfId="0" applyFont="1" applyFill="1" applyAlignment="1">
      <alignment horizontal="left" vertical="center"/>
    </xf>
    <xf numFmtId="0" fontId="5" fillId="0" borderId="0" xfId="0" applyFont="1"/>
  </cellXfs>
  <cellStyles count="2">
    <cellStyle name="Currency" xfId="1" builtinId="4"/>
    <cellStyle name="Normal" xfId="0" builtinId="0"/>
  </cellStyles>
  <dxfs count="65"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F22" totalsRowShown="0" headerRowDxfId="62" dataDxfId="61">
  <autoFilter ref="B13:F22"/>
  <tableColumns count="5">
    <tableColumn id="1" name="Budget Category" dataDxfId="64"/>
    <tableColumn id="2" name="Budgeted Amount" dataDxfId="60" dataCellStyle="Currency">
      <calculatedColumnFormula>SUM(C6:C13)</calculatedColumnFormula>
    </tableColumn>
    <tableColumn id="3" name="Actual Amount" dataDxfId="59" dataCellStyle="Currency">
      <calculatedColumnFormula>SUM(D6:D13)</calculatedColumnFormula>
    </tableColumn>
    <tableColumn id="4" name="Variance" dataDxfId="58" dataCellStyle="Currency">
      <calculatedColumnFormula>IF(C14&gt;D14,C14-D14,D14-C14)</calculatedColumnFormula>
    </tableColumn>
    <tableColumn id="5" name="Notes" dataDxfId="63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8:H32" totalsRowShown="0" headerRowDxfId="51" dataDxfId="52">
  <autoFilter ref="B28:H32"/>
  <tableColumns count="7">
    <tableColumn id="1" name="Role/Position" dataDxfId="57"/>
    <tableColumn id="2" name="Hourly Rate" dataDxfId="56" dataCellStyle="Currency"/>
    <tableColumn id="3" name="Estimated Hours" dataDxfId="55" dataCellStyle="Currency"/>
    <tableColumn id="4" name="Budgeted Amount" dataDxfId="50" dataCellStyle="Currency">
      <calculatedColumnFormula>D29*C29</calculatedColumnFormula>
    </tableColumn>
    <tableColumn id="5" name="Actual Hours" dataDxfId="54" dataCellStyle="Currency"/>
    <tableColumn id="6" name="Actual Amount" dataDxfId="49" dataCellStyle="Currency">
      <calculatedColumnFormula>F29*C29</calculatedColumnFormula>
    </tableColumn>
    <tableColumn id="7" name="Notes" dataDxfId="53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5:H39" totalsRowShown="0" headerRowDxfId="46" dataDxfId="45">
  <autoFilter ref="B35:H39"/>
  <tableColumns count="7">
    <tableColumn id="1" name="Material/Supply" dataDxfId="48"/>
    <tableColumn id="2" name="Unit Cost" dataDxfId="44" dataCellStyle="Currency"/>
    <tableColumn id="3" name="Quantity" dataDxfId="43" dataCellStyle="Currency"/>
    <tableColumn id="4" name="Budgeted Amount" dataDxfId="42" dataCellStyle="Currency"/>
    <tableColumn id="5" name="Actual Quantity" dataDxfId="40" dataCellStyle="Currency"/>
    <tableColumn id="6" name="Actual Amount" dataDxfId="41" dataCellStyle="Currency"/>
    <tableColumn id="7" name="Notes" dataDxfId="47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2:H46" totalsRowShown="0" headerRowDxfId="37" dataDxfId="36">
  <autoFilter ref="B42:H46"/>
  <tableColumns count="7">
    <tableColumn id="1" name="Equipment/Tool" dataDxfId="39"/>
    <tableColumn id="2" name="Rental/Purchase" dataDxfId="35" dataCellStyle="Currency"/>
    <tableColumn id="3" name="Quantity" dataDxfId="34" dataCellStyle="Currency"/>
    <tableColumn id="4" name="Budgeted Amount" dataDxfId="33" dataCellStyle="Currency"/>
    <tableColumn id="5" name="Actual Quantity" dataDxfId="32" dataCellStyle="Currency"/>
    <tableColumn id="6" name="Actual Amount" dataDxfId="31" dataCellStyle="Currency"/>
    <tableColumn id="7" name="Notes" dataDxfId="38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49:F51" totalsRowShown="0" headerRowDxfId="25" dataDxfId="24">
  <autoFilter ref="B49:F51"/>
  <tableColumns count="5">
    <tableColumn id="1" name="Subcontractor" dataDxfId="30"/>
    <tableColumn id="2" name="Service Provided" dataDxfId="29"/>
    <tableColumn id="3" name="Budgeted Amount" dataDxfId="28" dataCellStyle="Currency"/>
    <tableColumn id="4" name="Actual Amount" dataDxfId="27" dataCellStyle="Currency"/>
    <tableColumn id="5" name="Notes" dataDxfId="26"/>
  </tableColumns>
  <tableStyleInfo name="TableStyleLight18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B57:E60" totalsRowShown="0" headerRowDxfId="19" dataDxfId="18">
  <autoFilter ref="B57:E60"/>
  <tableColumns count="4">
    <tableColumn id="1" name="Expense Category" dataDxfId="23"/>
    <tableColumn id="2" name="Budgeted Amount" dataDxfId="22" dataCellStyle="Currency"/>
    <tableColumn id="3" name="Actual Amount" dataDxfId="21" dataCellStyle="Currency"/>
    <tableColumn id="4" name="Notes" dataDxfId="20"/>
  </tableColumns>
  <tableStyleInfo name="TableStyleLight18" showFirstColumn="0" showLastColumn="0" showRowStripes="1" showColumnStripes="0"/>
</table>
</file>

<file path=xl/tables/table7.xml><?xml version="1.0" encoding="utf-8"?>
<table xmlns="http://schemas.openxmlformats.org/spreadsheetml/2006/main" id="7" name="Table7" displayName="Table7" ref="B64:E66" totalsRowShown="0" headerRowDxfId="12" dataDxfId="13">
  <autoFilter ref="B64:E66"/>
  <tableColumns count="4">
    <tableColumn id="1" name="Permit/Fee" dataDxfId="17"/>
    <tableColumn id="2" name="Budgeted Amount" dataDxfId="16" dataCellStyle="Currency"/>
    <tableColumn id="3" name="Actual Amount" dataDxfId="15" dataCellStyle="Currency"/>
    <tableColumn id="4" name="Notes" dataDxfId="14"/>
  </tableColumns>
  <tableStyleInfo name="TableStyleLight18" showFirstColumn="0" showLastColumn="0" showRowStripes="1" showColumnStripes="0"/>
</table>
</file>

<file path=xl/tables/table8.xml><?xml version="1.0" encoding="utf-8"?>
<table xmlns="http://schemas.openxmlformats.org/spreadsheetml/2006/main" id="8" name="Table8" displayName="Table8" ref="B70:E72" totalsRowShown="0" headerRowDxfId="6" dataDxfId="7">
  <autoFilter ref="B70:E72"/>
  <tableColumns count="4">
    <tableColumn id="1" name="Expense Category" dataDxfId="11"/>
    <tableColumn id="2" name="Budgeted Amount" dataDxfId="10" dataCellStyle="Currency"/>
    <tableColumn id="3" name="Actual Amount" dataDxfId="9" dataCellStyle="Currency"/>
    <tableColumn id="4" name="Notes" dataDxfId="8"/>
  </tableColumns>
  <tableStyleInfo name="TableStyleLight18" showFirstColumn="0" showLastColumn="0" showRowStripes="1" showColumnStripes="0"/>
</table>
</file>

<file path=xl/tables/table9.xml><?xml version="1.0" encoding="utf-8"?>
<table xmlns="http://schemas.openxmlformats.org/spreadsheetml/2006/main" id="9" name="Table9" displayName="Table9" ref="B76:E84" totalsRowShown="0" headerRowDxfId="3" dataDxfId="4">
  <autoFilter ref="B76:E84"/>
  <tableColumns count="4">
    <tableColumn id="1" name="Category" dataDxfId="5"/>
    <tableColumn id="2" name="Budgeted Amount" dataDxfId="2">
      <calculatedColumnFormula>E32</calculatedColumnFormula>
    </tableColumn>
    <tableColumn id="3" name="Actual Amount" dataDxfId="1">
      <calculatedColumnFormula>G32</calculatedColumnFormula>
    </tableColumn>
    <tableColumn id="4" name="Variance" dataDxfId="0">
      <calculatedColumnFormula>IF(D77&gt;C77,D77-C77,C77-D77)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91"/>
  <sheetViews>
    <sheetView showGridLines="0" tabSelected="1" workbookViewId="0">
      <selection activeCell="G9" sqref="G9"/>
    </sheetView>
  </sheetViews>
  <sheetFormatPr defaultRowHeight="15" x14ac:dyDescent="0.25"/>
  <cols>
    <col min="1" max="1" width="3.140625" customWidth="1"/>
    <col min="2" max="5" width="20.7109375" customWidth="1"/>
    <col min="6" max="6" width="25.140625" customWidth="1"/>
    <col min="7" max="7" width="16.28515625" customWidth="1"/>
    <col min="8" max="8" width="31" customWidth="1"/>
  </cols>
  <sheetData>
    <row r="2" spans="2:8" ht="32.25" customHeight="1" x14ac:dyDescent="0.25">
      <c r="B2" s="16" t="s">
        <v>0</v>
      </c>
      <c r="C2" s="16"/>
      <c r="D2" s="16"/>
      <c r="E2" s="16"/>
      <c r="F2" s="16"/>
      <c r="G2" s="16"/>
      <c r="H2" s="16"/>
    </row>
    <row r="3" spans="2:8" x14ac:dyDescent="0.25">
      <c r="B3" s="16"/>
      <c r="C3" s="16"/>
      <c r="D3" s="16"/>
      <c r="E3" s="16"/>
      <c r="F3" s="16"/>
      <c r="G3" s="16"/>
      <c r="H3" s="16"/>
    </row>
    <row r="4" spans="2:8" ht="21.95" customHeight="1" x14ac:dyDescent="0.25">
      <c r="B4" s="5" t="s">
        <v>1</v>
      </c>
      <c r="F4" s="17" t="s">
        <v>92</v>
      </c>
    </row>
    <row r="5" spans="2:8" ht="21.95" customHeight="1" x14ac:dyDescent="0.25">
      <c r="B5" s="5" t="s">
        <v>2</v>
      </c>
    </row>
    <row r="6" spans="2:8" ht="21.95" customHeight="1" x14ac:dyDescent="0.25">
      <c r="B6" s="5" t="s">
        <v>3</v>
      </c>
    </row>
    <row r="7" spans="2:8" ht="21.95" customHeight="1" x14ac:dyDescent="0.25">
      <c r="B7" s="5" t="s">
        <v>4</v>
      </c>
    </row>
    <row r="8" spans="2:8" ht="21.95" customHeight="1" x14ac:dyDescent="0.25">
      <c r="B8" s="5" t="s">
        <v>5</v>
      </c>
    </row>
    <row r="9" spans="2:8" ht="21.95" customHeight="1" x14ac:dyDescent="0.25">
      <c r="B9" s="5" t="s">
        <v>6</v>
      </c>
    </row>
    <row r="11" spans="2:8" ht="18" x14ac:dyDescent="0.25">
      <c r="B11" s="2" t="s">
        <v>87</v>
      </c>
    </row>
    <row r="13" spans="2:8" ht="30" customHeight="1" x14ac:dyDescent="0.25">
      <c r="B13" s="6" t="s">
        <v>7</v>
      </c>
      <c r="C13" s="6" t="s">
        <v>8</v>
      </c>
      <c r="D13" s="6" t="s">
        <v>9</v>
      </c>
      <c r="E13" s="6" t="s">
        <v>10</v>
      </c>
      <c r="F13" s="6" t="s">
        <v>11</v>
      </c>
    </row>
    <row r="14" spans="2:8" ht="30" customHeight="1" x14ac:dyDescent="0.25">
      <c r="B14" s="7" t="s">
        <v>12</v>
      </c>
      <c r="C14" s="8">
        <v>2000</v>
      </c>
      <c r="D14" s="8">
        <v>1900</v>
      </c>
      <c r="E14" s="8">
        <f t="shared" ref="E14:E22" si="0">IF(C14&gt;D14,C14-D14,D14-C14)</f>
        <v>100</v>
      </c>
      <c r="F14" s="7" t="s">
        <v>13</v>
      </c>
    </row>
    <row r="15" spans="2:8" ht="30" customHeight="1" x14ac:dyDescent="0.25">
      <c r="B15" s="7" t="s">
        <v>14</v>
      </c>
      <c r="C15" s="8">
        <v>2500</v>
      </c>
      <c r="D15" s="8">
        <v>2400</v>
      </c>
      <c r="E15" s="8">
        <f t="shared" si="0"/>
        <v>100</v>
      </c>
      <c r="F15" s="7" t="s">
        <v>15</v>
      </c>
    </row>
    <row r="16" spans="2:8" ht="30" customHeight="1" x14ac:dyDescent="0.25">
      <c r="B16" s="7" t="s">
        <v>16</v>
      </c>
      <c r="C16" s="8"/>
      <c r="D16" s="8"/>
      <c r="E16" s="8">
        <f t="shared" si="0"/>
        <v>0</v>
      </c>
      <c r="F16" s="7" t="s">
        <v>17</v>
      </c>
    </row>
    <row r="17" spans="2:8" ht="30" customHeight="1" x14ac:dyDescent="0.25">
      <c r="B17" s="7" t="s">
        <v>18</v>
      </c>
      <c r="C17" s="8"/>
      <c r="D17" s="8"/>
      <c r="E17" s="8">
        <f t="shared" si="0"/>
        <v>0</v>
      </c>
      <c r="F17" s="7" t="s">
        <v>19</v>
      </c>
    </row>
    <row r="18" spans="2:8" ht="30" customHeight="1" x14ac:dyDescent="0.25">
      <c r="B18" s="7" t="s">
        <v>20</v>
      </c>
      <c r="C18" s="8"/>
      <c r="D18" s="8"/>
      <c r="E18" s="8">
        <f t="shared" si="0"/>
        <v>0</v>
      </c>
      <c r="F18" s="7" t="s">
        <v>21</v>
      </c>
    </row>
    <row r="19" spans="2:8" ht="30" customHeight="1" x14ac:dyDescent="0.25">
      <c r="B19" s="7" t="s">
        <v>22</v>
      </c>
      <c r="C19" s="8"/>
      <c r="D19" s="8"/>
      <c r="E19" s="8">
        <f t="shared" si="0"/>
        <v>0</v>
      </c>
      <c r="F19" s="7" t="s">
        <v>23</v>
      </c>
    </row>
    <row r="20" spans="2:8" ht="30" customHeight="1" x14ac:dyDescent="0.25">
      <c r="B20" s="7" t="s">
        <v>24</v>
      </c>
      <c r="C20" s="8"/>
      <c r="D20" s="8"/>
      <c r="E20" s="8">
        <f t="shared" si="0"/>
        <v>0</v>
      </c>
      <c r="F20" s="7" t="s">
        <v>25</v>
      </c>
    </row>
    <row r="21" spans="2:8" ht="30" customHeight="1" x14ac:dyDescent="0.25">
      <c r="B21" s="7" t="s">
        <v>26</v>
      </c>
      <c r="C21" s="8"/>
      <c r="D21" s="8"/>
      <c r="E21" s="8">
        <f t="shared" si="0"/>
        <v>0</v>
      </c>
      <c r="F21" s="7" t="s">
        <v>27</v>
      </c>
    </row>
    <row r="22" spans="2:8" ht="30" customHeight="1" x14ac:dyDescent="0.25">
      <c r="B22" s="6" t="s">
        <v>28</v>
      </c>
      <c r="C22" s="9">
        <f t="shared" ref="C22" si="1">SUM(C14:C21)</f>
        <v>4500</v>
      </c>
      <c r="D22" s="9">
        <f t="shared" ref="D22" si="2">SUM(D14:D21)</f>
        <v>4300</v>
      </c>
      <c r="E22" s="9">
        <f t="shared" si="0"/>
        <v>200</v>
      </c>
      <c r="F22" s="7"/>
    </row>
    <row r="24" spans="2:8" ht="18" x14ac:dyDescent="0.25">
      <c r="B24" s="2" t="s">
        <v>88</v>
      </c>
    </row>
    <row r="26" spans="2:8" ht="15.75" x14ac:dyDescent="0.25">
      <c r="B26" s="3" t="s">
        <v>12</v>
      </c>
    </row>
    <row r="28" spans="2:8" ht="30" customHeight="1" x14ac:dyDescent="0.25">
      <c r="B28" s="6" t="s">
        <v>29</v>
      </c>
      <c r="C28" s="6" t="s">
        <v>30</v>
      </c>
      <c r="D28" s="6" t="s">
        <v>31</v>
      </c>
      <c r="E28" s="6" t="s">
        <v>8</v>
      </c>
      <c r="F28" s="6" t="s">
        <v>32</v>
      </c>
      <c r="G28" s="6" t="s">
        <v>9</v>
      </c>
      <c r="H28" s="6" t="s">
        <v>11</v>
      </c>
    </row>
    <row r="29" spans="2:8" ht="30" customHeight="1" x14ac:dyDescent="0.25">
      <c r="B29" s="7" t="s">
        <v>33</v>
      </c>
      <c r="C29" s="8">
        <v>50</v>
      </c>
      <c r="D29" s="8">
        <v>25</v>
      </c>
      <c r="E29" s="8">
        <f t="shared" ref="E29:E31" si="3">D29*C29</f>
        <v>1250</v>
      </c>
      <c r="F29" s="8">
        <v>30</v>
      </c>
      <c r="G29" s="8">
        <f t="shared" ref="G29:G31" si="4">F29*C29</f>
        <v>1500</v>
      </c>
      <c r="H29" s="7" t="s">
        <v>34</v>
      </c>
    </row>
    <row r="30" spans="2:8" ht="30" customHeight="1" x14ac:dyDescent="0.25">
      <c r="B30" s="7" t="s">
        <v>35</v>
      </c>
      <c r="C30" s="8">
        <v>75</v>
      </c>
      <c r="D30" s="8">
        <v>2</v>
      </c>
      <c r="E30" s="8">
        <f t="shared" si="3"/>
        <v>150</v>
      </c>
      <c r="F30" s="8">
        <v>30</v>
      </c>
      <c r="G30" s="8">
        <f t="shared" si="4"/>
        <v>2250</v>
      </c>
      <c r="H30" s="7" t="s">
        <v>36</v>
      </c>
    </row>
    <row r="31" spans="2:8" ht="30" customHeight="1" x14ac:dyDescent="0.25">
      <c r="B31" s="7" t="s">
        <v>37</v>
      </c>
      <c r="C31" s="8"/>
      <c r="D31" s="8"/>
      <c r="E31" s="8">
        <f t="shared" si="3"/>
        <v>0</v>
      </c>
      <c r="F31" s="8"/>
      <c r="G31" s="8">
        <f t="shared" si="4"/>
        <v>0</v>
      </c>
      <c r="H31" s="7" t="s">
        <v>38</v>
      </c>
    </row>
    <row r="32" spans="2:8" ht="30" customHeight="1" x14ac:dyDescent="0.25">
      <c r="B32" s="7"/>
      <c r="C32" s="8"/>
      <c r="D32" s="8"/>
      <c r="E32" s="8">
        <f>SUM(E29:E31)</f>
        <v>1400</v>
      </c>
      <c r="F32" s="8"/>
      <c r="G32" s="8">
        <f>SUM(G29:G31)</f>
        <v>3750</v>
      </c>
      <c r="H32" s="7"/>
    </row>
    <row r="33" spans="2:8" ht="15.75" x14ac:dyDescent="0.25">
      <c r="B33" s="3" t="s">
        <v>14</v>
      </c>
    </row>
    <row r="35" spans="2:8" ht="30" customHeight="1" x14ac:dyDescent="0.25">
      <c r="B35" s="6" t="s">
        <v>39</v>
      </c>
      <c r="C35" s="6" t="s">
        <v>40</v>
      </c>
      <c r="D35" s="6" t="s">
        <v>41</v>
      </c>
      <c r="E35" s="6" t="s">
        <v>8</v>
      </c>
      <c r="F35" s="6" t="s">
        <v>42</v>
      </c>
      <c r="G35" s="6" t="s">
        <v>9</v>
      </c>
      <c r="H35" s="6" t="s">
        <v>11</v>
      </c>
    </row>
    <row r="36" spans="2:8" ht="30" customHeight="1" x14ac:dyDescent="0.25">
      <c r="B36" s="7" t="s">
        <v>43</v>
      </c>
      <c r="C36" s="8">
        <v>100</v>
      </c>
      <c r="D36" s="10">
        <v>25</v>
      </c>
      <c r="E36" s="8">
        <f t="shared" ref="E36:E38" si="5">D36*C36</f>
        <v>2500</v>
      </c>
      <c r="F36" s="10">
        <v>30</v>
      </c>
      <c r="G36" s="8">
        <f t="shared" ref="G36:G38" si="6">F36*C36</f>
        <v>3000</v>
      </c>
      <c r="H36" s="7" t="s">
        <v>44</v>
      </c>
    </row>
    <row r="37" spans="2:8" ht="30" customHeight="1" x14ac:dyDescent="0.25">
      <c r="B37" s="7" t="s">
        <v>45</v>
      </c>
      <c r="C37" s="8">
        <v>75</v>
      </c>
      <c r="D37" s="10">
        <v>5</v>
      </c>
      <c r="E37" s="8">
        <f t="shared" si="5"/>
        <v>375</v>
      </c>
      <c r="F37" s="10">
        <v>30</v>
      </c>
      <c r="G37" s="8">
        <f t="shared" si="6"/>
        <v>2250</v>
      </c>
      <c r="H37" s="7" t="s">
        <v>46</v>
      </c>
    </row>
    <row r="38" spans="2:8" ht="30" customHeight="1" x14ac:dyDescent="0.25">
      <c r="B38" s="7" t="s">
        <v>47</v>
      </c>
      <c r="C38" s="8"/>
      <c r="D38" s="10"/>
      <c r="E38" s="8">
        <f t="shared" si="5"/>
        <v>0</v>
      </c>
      <c r="F38" s="10"/>
      <c r="G38" s="8">
        <f t="shared" si="6"/>
        <v>0</v>
      </c>
      <c r="H38" s="7" t="s">
        <v>48</v>
      </c>
    </row>
    <row r="39" spans="2:8" ht="30" customHeight="1" x14ac:dyDescent="0.25">
      <c r="B39" s="7"/>
      <c r="C39" s="8"/>
      <c r="D39" s="10"/>
      <c r="E39" s="8">
        <f>SUM(E36:E38)</f>
        <v>2875</v>
      </c>
      <c r="F39" s="10"/>
      <c r="G39" s="8">
        <f>SUM(G36:G38)</f>
        <v>5250</v>
      </c>
      <c r="H39" s="7"/>
    </row>
    <row r="40" spans="2:8" ht="15.75" x14ac:dyDescent="0.25">
      <c r="B40" s="3" t="s">
        <v>16</v>
      </c>
    </row>
    <row r="42" spans="2:8" ht="30" customHeight="1" x14ac:dyDescent="0.25">
      <c r="B42" s="6" t="s">
        <v>49</v>
      </c>
      <c r="C42" s="6" t="s">
        <v>50</v>
      </c>
      <c r="D42" s="6" t="s">
        <v>41</v>
      </c>
      <c r="E42" s="6" t="s">
        <v>8</v>
      </c>
      <c r="F42" s="6" t="s">
        <v>42</v>
      </c>
      <c r="G42" s="6" t="s">
        <v>9</v>
      </c>
      <c r="H42" s="6" t="s">
        <v>11</v>
      </c>
    </row>
    <row r="43" spans="2:8" ht="30" customHeight="1" x14ac:dyDescent="0.25">
      <c r="B43" s="7" t="s">
        <v>51</v>
      </c>
      <c r="C43" s="8">
        <v>150</v>
      </c>
      <c r="D43" s="10">
        <v>25</v>
      </c>
      <c r="E43" s="8">
        <f t="shared" ref="E43:E45" si="7">D43*C43</f>
        <v>3750</v>
      </c>
      <c r="F43" s="10">
        <v>30</v>
      </c>
      <c r="G43" s="8">
        <f t="shared" ref="G43:G45" si="8">F43*C43</f>
        <v>4500</v>
      </c>
      <c r="H43" s="7" t="s">
        <v>52</v>
      </c>
    </row>
    <row r="44" spans="2:8" ht="30" customHeight="1" x14ac:dyDescent="0.25">
      <c r="B44" s="7" t="s">
        <v>53</v>
      </c>
      <c r="C44" s="8">
        <v>90</v>
      </c>
      <c r="D44" s="10">
        <v>5</v>
      </c>
      <c r="E44" s="8">
        <f t="shared" si="7"/>
        <v>450</v>
      </c>
      <c r="F44" s="10">
        <v>30</v>
      </c>
      <c r="G44" s="8">
        <f t="shared" si="8"/>
        <v>2700</v>
      </c>
      <c r="H44" s="7" t="s">
        <v>54</v>
      </c>
    </row>
    <row r="45" spans="2:8" ht="30" customHeight="1" x14ac:dyDescent="0.25">
      <c r="B45" s="7" t="s">
        <v>55</v>
      </c>
      <c r="C45" s="8"/>
      <c r="D45" s="10"/>
      <c r="E45" s="8">
        <f t="shared" si="7"/>
        <v>0</v>
      </c>
      <c r="F45" s="10"/>
      <c r="G45" s="8">
        <f t="shared" si="8"/>
        <v>0</v>
      </c>
      <c r="H45" s="7" t="s">
        <v>56</v>
      </c>
    </row>
    <row r="46" spans="2:8" ht="30" customHeight="1" x14ac:dyDescent="0.25">
      <c r="B46" s="7"/>
      <c r="C46" s="8"/>
      <c r="D46" s="10"/>
      <c r="E46" s="8">
        <f>SUM(E43:E45)</f>
        <v>4200</v>
      </c>
      <c r="F46" s="10"/>
      <c r="G46" s="8">
        <f>SUM(G43:G45)</f>
        <v>7200</v>
      </c>
      <c r="H46" s="7"/>
    </row>
    <row r="47" spans="2:8" ht="15.75" x14ac:dyDescent="0.25">
      <c r="B47" s="3" t="s">
        <v>18</v>
      </c>
    </row>
    <row r="49" spans="2:6" ht="30" customHeight="1" x14ac:dyDescent="0.25">
      <c r="B49" s="6" t="s">
        <v>57</v>
      </c>
      <c r="C49" s="6" t="s">
        <v>58</v>
      </c>
      <c r="D49" s="6" t="s">
        <v>8</v>
      </c>
      <c r="E49" s="6" t="s">
        <v>9</v>
      </c>
      <c r="F49" s="6" t="s">
        <v>11</v>
      </c>
    </row>
    <row r="50" spans="2:6" ht="30" customHeight="1" x14ac:dyDescent="0.25">
      <c r="B50" s="7" t="s">
        <v>59</v>
      </c>
      <c r="C50" s="7" t="s">
        <v>60</v>
      </c>
      <c r="D50" s="8">
        <v>1500</v>
      </c>
      <c r="E50" s="8">
        <v>1600</v>
      </c>
      <c r="F50" s="7" t="s">
        <v>61</v>
      </c>
    </row>
    <row r="51" spans="2:6" ht="30" customHeight="1" x14ac:dyDescent="0.25">
      <c r="B51" s="7" t="s">
        <v>62</v>
      </c>
      <c r="C51" s="7" t="s">
        <v>63</v>
      </c>
      <c r="D51" s="8">
        <v>1200</v>
      </c>
      <c r="E51" s="8">
        <v>1400</v>
      </c>
      <c r="F51" s="7" t="s">
        <v>64</v>
      </c>
    </row>
    <row r="53" spans="2:6" ht="18" x14ac:dyDescent="0.25">
      <c r="B53" s="2" t="s">
        <v>89</v>
      </c>
    </row>
    <row r="55" spans="2:6" ht="15.75" x14ac:dyDescent="0.25">
      <c r="B55" s="3" t="s">
        <v>20</v>
      </c>
    </row>
    <row r="57" spans="2:6" ht="30" customHeight="1" x14ac:dyDescent="0.25">
      <c r="B57" s="6" t="s">
        <v>65</v>
      </c>
      <c r="C57" s="6" t="s">
        <v>8</v>
      </c>
      <c r="D57" s="6" t="s">
        <v>9</v>
      </c>
      <c r="E57" s="6" t="s">
        <v>11</v>
      </c>
    </row>
    <row r="58" spans="2:6" ht="30" customHeight="1" x14ac:dyDescent="0.25">
      <c r="B58" s="7" t="s">
        <v>66</v>
      </c>
      <c r="C58" s="8">
        <v>100</v>
      </c>
      <c r="D58" s="8">
        <v>150</v>
      </c>
      <c r="E58" s="7" t="s">
        <v>67</v>
      </c>
    </row>
    <row r="59" spans="2:6" ht="30" customHeight="1" x14ac:dyDescent="0.25">
      <c r="B59" s="7" t="s">
        <v>68</v>
      </c>
      <c r="C59" s="8">
        <v>250</v>
      </c>
      <c r="D59" s="8">
        <v>254</v>
      </c>
      <c r="E59" s="7" t="s">
        <v>69</v>
      </c>
    </row>
    <row r="60" spans="2:6" ht="30" customHeight="1" x14ac:dyDescent="0.25">
      <c r="B60" s="7" t="s">
        <v>70</v>
      </c>
      <c r="C60" s="8">
        <v>365</v>
      </c>
      <c r="D60" s="8">
        <v>250</v>
      </c>
      <c r="E60" s="7" t="s">
        <v>71</v>
      </c>
    </row>
    <row r="62" spans="2:6" ht="15.75" x14ac:dyDescent="0.25">
      <c r="B62" s="3" t="s">
        <v>22</v>
      </c>
    </row>
    <row r="64" spans="2:6" ht="30" customHeight="1" x14ac:dyDescent="0.25">
      <c r="B64" s="6" t="s">
        <v>72</v>
      </c>
      <c r="C64" s="6" t="s">
        <v>8</v>
      </c>
      <c r="D64" s="6" t="s">
        <v>9</v>
      </c>
      <c r="E64" s="6" t="s">
        <v>11</v>
      </c>
    </row>
    <row r="65" spans="2:5" ht="30" customHeight="1" x14ac:dyDescent="0.25">
      <c r="B65" s="7" t="s">
        <v>73</v>
      </c>
      <c r="C65" s="8">
        <v>200</v>
      </c>
      <c r="D65" s="8">
        <v>250</v>
      </c>
      <c r="E65" s="7" t="s">
        <v>74</v>
      </c>
    </row>
    <row r="66" spans="2:5" ht="30" customHeight="1" x14ac:dyDescent="0.25">
      <c r="B66" s="7" t="s">
        <v>75</v>
      </c>
      <c r="C66" s="8"/>
      <c r="D66" s="8"/>
      <c r="E66" s="7" t="s">
        <v>76</v>
      </c>
    </row>
    <row r="68" spans="2:5" ht="15.75" x14ac:dyDescent="0.25">
      <c r="B68" s="3" t="s">
        <v>77</v>
      </c>
    </row>
    <row r="70" spans="2:5" ht="30" customHeight="1" x14ac:dyDescent="0.25">
      <c r="B70" s="6" t="s">
        <v>65</v>
      </c>
      <c r="C70" s="6" t="s">
        <v>8</v>
      </c>
      <c r="D70" s="6" t="s">
        <v>9</v>
      </c>
      <c r="E70" s="6" t="s">
        <v>11</v>
      </c>
    </row>
    <row r="71" spans="2:5" ht="30" customHeight="1" x14ac:dyDescent="0.25">
      <c r="B71" s="7" t="s">
        <v>78</v>
      </c>
      <c r="C71" s="8">
        <v>100</v>
      </c>
      <c r="D71" s="8">
        <v>110</v>
      </c>
      <c r="E71" s="7" t="s">
        <v>79</v>
      </c>
    </row>
    <row r="72" spans="2:5" ht="30" customHeight="1" x14ac:dyDescent="0.25">
      <c r="B72" s="7" t="s">
        <v>80</v>
      </c>
      <c r="C72" s="8"/>
      <c r="D72" s="8"/>
      <c r="E72" s="7" t="s">
        <v>81</v>
      </c>
    </row>
    <row r="74" spans="2:5" ht="18" x14ac:dyDescent="0.25">
      <c r="B74" s="2" t="s">
        <v>90</v>
      </c>
    </row>
    <row r="76" spans="2:5" ht="30" customHeight="1" x14ac:dyDescent="0.25">
      <c r="B76" s="6" t="s">
        <v>82</v>
      </c>
      <c r="C76" s="6" t="s">
        <v>8</v>
      </c>
      <c r="D76" s="6" t="s">
        <v>9</v>
      </c>
      <c r="E76" s="6" t="s">
        <v>10</v>
      </c>
    </row>
    <row r="77" spans="2:5" ht="30" customHeight="1" x14ac:dyDescent="0.25">
      <c r="B77" s="7" t="s">
        <v>12</v>
      </c>
      <c r="C77" s="12">
        <f t="shared" ref="C77:C84" si="9">E32</f>
        <v>1400</v>
      </c>
      <c r="D77" s="12">
        <f t="shared" ref="D77:D84" si="10">G32</f>
        <v>3750</v>
      </c>
      <c r="E77" s="14">
        <f t="shared" ref="E77:E84" si="11">IF(D77&gt;C77,D77-C77,C77-D77)</f>
        <v>2350</v>
      </c>
    </row>
    <row r="78" spans="2:5" ht="30" customHeight="1" x14ac:dyDescent="0.25">
      <c r="B78" s="7" t="s">
        <v>14</v>
      </c>
      <c r="C78" s="12">
        <f>E39</f>
        <v>2875</v>
      </c>
      <c r="D78" s="12">
        <f>G39</f>
        <v>5250</v>
      </c>
      <c r="E78" s="14">
        <f t="shared" si="11"/>
        <v>2375</v>
      </c>
    </row>
    <row r="79" spans="2:5" ht="30" customHeight="1" x14ac:dyDescent="0.25">
      <c r="B79" s="7" t="s">
        <v>16</v>
      </c>
      <c r="C79" s="12">
        <f>E46</f>
        <v>4200</v>
      </c>
      <c r="D79" s="12">
        <f>G46</f>
        <v>7200</v>
      </c>
      <c r="E79" s="14">
        <f t="shared" si="11"/>
        <v>3000</v>
      </c>
    </row>
    <row r="80" spans="2:5" ht="30" customHeight="1" x14ac:dyDescent="0.25">
      <c r="B80" s="7" t="s">
        <v>18</v>
      </c>
      <c r="C80" s="12">
        <f>SUM(Table5[Budgeted Amount])</f>
        <v>2700</v>
      </c>
      <c r="D80" s="12">
        <f>SUM(Table5[Actual Amount])</f>
        <v>3000</v>
      </c>
      <c r="E80" s="14">
        <f t="shared" si="11"/>
        <v>300</v>
      </c>
    </row>
    <row r="81" spans="2:5" ht="30" customHeight="1" x14ac:dyDescent="0.25">
      <c r="B81" s="7" t="s">
        <v>20</v>
      </c>
      <c r="C81" s="12">
        <f>SUM(Table6[Budgeted Amount])</f>
        <v>715</v>
      </c>
      <c r="D81" s="12">
        <f>SUM(Table6[Actual Amount])</f>
        <v>654</v>
      </c>
      <c r="E81" s="14">
        <f t="shared" si="11"/>
        <v>61</v>
      </c>
    </row>
    <row r="82" spans="2:5" ht="30" customHeight="1" x14ac:dyDescent="0.25">
      <c r="B82" s="7" t="s">
        <v>22</v>
      </c>
      <c r="C82" s="12">
        <f>SUM(Table7[Budgeted Amount])</f>
        <v>200</v>
      </c>
      <c r="D82" s="12">
        <f>SUM(Table7[Actual Amount])</f>
        <v>250</v>
      </c>
      <c r="E82" s="14">
        <f t="shared" si="11"/>
        <v>50</v>
      </c>
    </row>
    <row r="83" spans="2:5" ht="30" customHeight="1" x14ac:dyDescent="0.25">
      <c r="B83" s="7" t="s">
        <v>77</v>
      </c>
      <c r="C83" s="12">
        <f>SUM(Table8[Budgeted Amount])</f>
        <v>100</v>
      </c>
      <c r="D83" s="12">
        <f>SUM(Table8[Actual Amount])</f>
        <v>110</v>
      </c>
      <c r="E83" s="14">
        <f t="shared" si="11"/>
        <v>10</v>
      </c>
    </row>
    <row r="84" spans="2:5" ht="30" customHeight="1" x14ac:dyDescent="0.25">
      <c r="B84" s="6" t="s">
        <v>83</v>
      </c>
      <c r="C84" s="13">
        <f>SUM(C77:C83)</f>
        <v>12190</v>
      </c>
      <c r="D84" s="13">
        <f>SUM(D77:D83)</f>
        <v>20214</v>
      </c>
      <c r="E84" s="15">
        <f t="shared" si="11"/>
        <v>8024</v>
      </c>
    </row>
    <row r="86" spans="2:5" ht="18" x14ac:dyDescent="0.25">
      <c r="B86" s="2" t="s">
        <v>91</v>
      </c>
    </row>
    <row r="87" spans="2:5" x14ac:dyDescent="0.25">
      <c r="B87" s="4"/>
    </row>
    <row r="88" spans="2:5" x14ac:dyDescent="0.25">
      <c r="B88" s="11" t="s">
        <v>84</v>
      </c>
      <c r="E88" s="11" t="s">
        <v>85</v>
      </c>
    </row>
    <row r="90" spans="2:5" x14ac:dyDescent="0.25">
      <c r="B90" s="1"/>
    </row>
    <row r="91" spans="2:5" x14ac:dyDescent="0.25">
      <c r="B91" s="11" t="s">
        <v>86</v>
      </c>
      <c r="E91" s="11" t="s">
        <v>85</v>
      </c>
    </row>
  </sheetData>
  <mergeCells count="1">
    <mergeCell ref="B2:H3"/>
  </mergeCells>
  <pageMargins left="0.25" right="0.25" top="0.75" bottom="0.75" header="0.3" footer="0.3"/>
  <pageSetup scale="64" fitToHeight="0" orientation="portrait" r:id="rId1"/>
  <tableParts count="9">
    <tablePart r:id="rId2"/>
    <tablePart r:id="rId3"/>
    <tablePart r:id="rId4"/>
    <tablePart r:id="rId5"/>
    <tablePart r:id="rId6"/>
    <tablePart r:id="rId7"/>
    <tablePart r:id="rId8"/>
    <tablePart r:id="rId9"/>
    <tablePart r:id="rId10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 Budget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2024-08-16T14:31:25Z</cp:lastPrinted>
  <dcterms:created xsi:type="dcterms:W3CDTF">2024-08-16T13:59:47Z</dcterms:created>
  <dcterms:modified xsi:type="dcterms:W3CDTF">2024-08-16T14:31:51Z</dcterms:modified>
</cp:coreProperties>
</file>