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8_{6B254CD5-DF7E-43F8-A6AC-3ED1851874FC}" xr6:coauthVersionLast="44" xr6:coauthVersionMax="44" xr10:uidLastSave="{00000000-0000-0000-0000-000000000000}"/>
  <bookViews>
    <workbookView xWindow="-120" yWindow="-120" windowWidth="20730" windowHeight="11160"/>
  </bookViews>
  <sheets>
    <sheet name="TCO Calculator" sheetId="1" r:id="rId1"/>
    <sheet name="TCO Chart" sheetId="3" r:id="rId2"/>
  </sheets>
  <definedNames>
    <definedName name="_xlnm.Print_Area" localSheetId="0">'TCO Calculator'!$A$1:$F$41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1" l="1"/>
  <c r="D6" i="1"/>
  <c r="E6" i="1"/>
  <c r="C7" i="1"/>
  <c r="E7" i="1" s="1"/>
  <c r="D7" i="1"/>
  <c r="C8" i="1"/>
  <c r="E8" i="1" s="1"/>
  <c r="D8" i="1"/>
  <c r="D9" i="1"/>
  <c r="C5" i="1"/>
  <c r="D5" i="1"/>
  <c r="E5" i="1"/>
  <c r="E9" i="1" l="1"/>
  <c r="C9" i="1"/>
  <c r="E4" i="1" s="1"/>
</calcChain>
</file>

<file path=xl/sharedStrings.xml><?xml version="1.0" encoding="utf-8"?>
<sst xmlns="http://schemas.openxmlformats.org/spreadsheetml/2006/main" count="63" uniqueCount="46">
  <si>
    <t>Assumptions</t>
  </si>
  <si>
    <t>Watts</t>
  </si>
  <si>
    <t>Hours</t>
  </si>
  <si>
    <t>Normal annual office hours</t>
  </si>
  <si>
    <t>Average employment cost</t>
  </si>
  <si>
    <t>Time spent using computer</t>
  </si>
  <si>
    <t>Cost of electricity</t>
  </si>
  <si>
    <t xml:space="preserve">Average office cost </t>
  </si>
  <si>
    <t>Watts per hour</t>
  </si>
  <si>
    <t>Time spent visual searching</t>
  </si>
  <si>
    <t>Speed increase in visual tasks</t>
  </si>
  <si>
    <t>Reading time</t>
  </si>
  <si>
    <t>Speed increase in reading</t>
  </si>
  <si>
    <t>Total Cost of Ownership Calculator</t>
  </si>
  <si>
    <t>Cost of power</t>
  </si>
  <si>
    <t>Cost of space</t>
  </si>
  <si>
    <t>Purchase price</t>
  </si>
  <si>
    <t>Power consumption</t>
  </si>
  <si>
    <t>Standby power</t>
  </si>
  <si>
    <t>Width</t>
  </si>
  <si>
    <t>Depth</t>
  </si>
  <si>
    <t>Inches</t>
  </si>
  <si>
    <t>Hours per year</t>
  </si>
  <si>
    <t>% left on with power saving</t>
  </si>
  <si>
    <t>% left on without power saving</t>
  </si>
  <si>
    <t>Percentage of working week</t>
  </si>
  <si>
    <t>Percentage of computer use</t>
  </si>
  <si>
    <t>Percent by which speed is increased</t>
  </si>
  <si>
    <t>Total</t>
  </si>
  <si>
    <t>Visual task time</t>
  </si>
  <si>
    <t>Cost per year</t>
  </si>
  <si>
    <t>CRT monitor</t>
  </si>
  <si>
    <t>LCD monitor</t>
  </si>
  <si>
    <t>Indirect costs</t>
  </si>
  <si>
    <t>Unit of measurement</t>
  </si>
  <si>
    <t>Gray cells are calculated for you. You do not need to enter anything into them.</t>
  </si>
  <si>
    <t>Dollars</t>
  </si>
  <si>
    <t>Product 1 [CRT monitor]</t>
  </si>
  <si>
    <t>Product 2 [LCD monitor]</t>
  </si>
  <si>
    <t>Life expectancy</t>
  </si>
  <si>
    <t>Percentage of computers</t>
  </si>
  <si>
    <t xml:space="preserve">Cost </t>
  </si>
  <si>
    <t xml:space="preserve"> Cents per 100 KW per hour</t>
  </si>
  <si>
    <t>Dollars per hour</t>
  </si>
  <si>
    <t>Dollars per sq. ft per year</t>
  </si>
  <si>
    <t xml:space="preserve">Purchase cost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</si>
</sst>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color indexed="18"/>
      <name val="Arial"/>
    </font>
    <font>
      <sz val="9"/>
      <name val="Arial"/>
      <family val="2"/>
    </font>
    <font>
      <sz val="20"/>
      <name val="Arial"/>
    </font>
    <font>
      <sz val="10"/>
      <name val="Arial"/>
      <family val="2"/>
    </font>
    <font>
      <sz val="10"/>
      <name val="Arial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20"/>
      <color theme="0"/>
      <name val="Candara"/>
      <family val="2"/>
    </font>
    <font>
      <b/>
      <sz val="12"/>
      <color theme="0"/>
      <name val="Candara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2"/>
      <name val="Candara"/>
      <family val="2"/>
    </font>
    <font>
      <sz val="12"/>
      <name val="Candara"/>
      <family val="2"/>
    </font>
    <font>
      <b/>
      <sz val="14"/>
      <name val="Candara"/>
      <family val="2"/>
    </font>
    <font>
      <sz val="14"/>
      <name val="Candar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70C0"/>
        <bgColor indexed="24"/>
      </patternFill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/>
    <xf numFmtId="44" fontId="0" fillId="0" borderId="1" xfId="1" applyFont="1" applyFill="1" applyBorder="1"/>
    <xf numFmtId="0" fontId="4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10" fillId="3" borderId="1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/>
    </xf>
    <xf numFmtId="0" fontId="11" fillId="4" borderId="0" xfId="0" applyFont="1" applyFill="1" applyBorder="1" applyAlignment="1">
      <alignment horizontal="left" vertical="center" wrapText="1"/>
    </xf>
    <xf numFmtId="40" fontId="6" fillId="2" borderId="11" xfId="0" applyNumberFormat="1" applyFont="1" applyFill="1" applyBorder="1" applyAlignment="1">
      <alignment horizontal="left" vertical="center"/>
    </xf>
    <xf numFmtId="40" fontId="6" fillId="2" borderId="12" xfId="0" applyNumberFormat="1" applyFont="1" applyFill="1" applyBorder="1" applyAlignment="1">
      <alignment horizontal="left" vertical="center"/>
    </xf>
    <xf numFmtId="40" fontId="6" fillId="2" borderId="13" xfId="0" applyNumberFormat="1" applyFont="1" applyFill="1" applyBorder="1" applyAlignment="1">
      <alignment horizontal="left" vertical="center"/>
    </xf>
    <xf numFmtId="40" fontId="6" fillId="2" borderId="14" xfId="0" applyNumberFormat="1" applyFont="1" applyFill="1" applyBorder="1" applyAlignment="1">
      <alignment horizontal="left" vertical="center"/>
    </xf>
    <xf numFmtId="40" fontId="6" fillId="2" borderId="15" xfId="0" applyNumberFormat="1" applyFont="1" applyFill="1" applyBorder="1" applyAlignment="1">
      <alignment horizontal="left" vertical="center"/>
    </xf>
    <xf numFmtId="40" fontId="6" fillId="2" borderId="16" xfId="0" applyNumberFormat="1" applyFont="1" applyFill="1" applyBorder="1" applyAlignment="1">
      <alignment horizontal="left" vertical="center"/>
    </xf>
    <xf numFmtId="8" fontId="6" fillId="2" borderId="14" xfId="0" applyNumberFormat="1" applyFont="1" applyFill="1" applyBorder="1" applyAlignment="1">
      <alignment horizontal="left" vertical="center"/>
    </xf>
    <xf numFmtId="8" fontId="6" fillId="2" borderId="15" xfId="0" applyNumberFormat="1" applyFont="1" applyFill="1" applyBorder="1" applyAlignment="1">
      <alignment horizontal="left" vertical="center"/>
    </xf>
    <xf numFmtId="8" fontId="6" fillId="2" borderId="16" xfId="0" applyNumberFormat="1" applyFont="1" applyFill="1" applyBorder="1" applyAlignment="1">
      <alignment horizontal="left" vertical="center"/>
    </xf>
    <xf numFmtId="8" fontId="7" fillId="2" borderId="17" xfId="0" applyNumberFormat="1" applyFont="1" applyFill="1" applyBorder="1" applyAlignment="1">
      <alignment horizontal="left" vertical="center"/>
    </xf>
    <xf numFmtId="8" fontId="7" fillId="2" borderId="18" xfId="0" applyNumberFormat="1" applyFont="1" applyFill="1" applyBorder="1" applyAlignment="1">
      <alignment horizontal="left" vertical="center"/>
    </xf>
    <xf numFmtId="8" fontId="9" fillId="2" borderId="19" xfId="0" applyNumberFormat="1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 indent="1"/>
    </xf>
    <xf numFmtId="0" fontId="13" fillId="0" borderId="0" xfId="0" applyFont="1" applyFill="1" applyBorder="1"/>
    <xf numFmtId="0" fontId="13" fillId="0" borderId="0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vertical="center"/>
      <protection locked="0"/>
    </xf>
    <xf numFmtId="0" fontId="12" fillId="0" borderId="6" xfId="0" applyFont="1" applyFill="1" applyBorder="1" applyAlignment="1">
      <alignment horizontal="left" vertical="center" indent="1"/>
    </xf>
    <xf numFmtId="0" fontId="12" fillId="0" borderId="7" xfId="0" applyFont="1" applyFill="1" applyBorder="1" applyAlignment="1" applyProtection="1">
      <alignment vertical="center"/>
      <protection locked="0"/>
    </xf>
    <xf numFmtId="0" fontId="12" fillId="5" borderId="0" xfId="0" applyFont="1" applyFill="1" applyBorder="1"/>
    <xf numFmtId="0" fontId="12" fillId="0" borderId="5" xfId="0" applyFont="1" applyFill="1" applyBorder="1" applyAlignment="1">
      <alignment vertical="center"/>
    </xf>
    <xf numFmtId="3" fontId="12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9" fontId="12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6" xfId="0" applyFont="1" applyFill="1" applyBorder="1" applyAlignment="1">
      <alignment vertical="center"/>
    </xf>
    <xf numFmtId="9" fontId="12" fillId="0" borderId="7" xfId="0" applyNumberFormat="1" applyFont="1" applyFill="1" applyBorder="1" applyAlignment="1" applyProtection="1">
      <alignment horizontal="center" vertical="center"/>
      <protection locked="0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4" fillId="5" borderId="0" xfId="0" applyFont="1" applyFill="1" applyBorder="1"/>
    <xf numFmtId="0" fontId="12" fillId="0" borderId="7" xfId="0" applyFont="1" applyFill="1" applyBorder="1" applyAlignment="1">
      <alignment vertic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8" fillId="0" borderId="23" xfId="0" applyFont="1" applyFill="1" applyBorder="1" applyAlignment="1">
      <alignment horizontal="left" vertical="center"/>
    </xf>
    <xf numFmtId="0" fontId="8" fillId="0" borderId="24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 wrapText="1"/>
    </xf>
    <xf numFmtId="0" fontId="16" fillId="5" borderId="5" xfId="0" applyFont="1" applyFill="1" applyBorder="1" applyAlignment="1"/>
    <xf numFmtId="0" fontId="16" fillId="5" borderId="0" xfId="0" applyFont="1" applyFill="1" applyBorder="1"/>
    <xf numFmtId="0" fontId="15" fillId="5" borderId="0" xfId="0" applyFont="1" applyFill="1" applyBorder="1" applyAlignment="1">
      <alignment horizontal="center" wrapText="1"/>
    </xf>
    <xf numFmtId="0" fontId="15" fillId="5" borderId="5" xfId="0" applyFont="1" applyFill="1" applyBorder="1"/>
    <xf numFmtId="0" fontId="16" fillId="5" borderId="0" xfId="0" applyFont="1" applyFill="1" applyBorder="1" applyAlignment="1">
      <alignment horizontal="center" wrapText="1"/>
    </xf>
    <xf numFmtId="0" fontId="17" fillId="5" borderId="9" xfId="0" applyFont="1" applyFill="1" applyBorder="1" applyAlignment="1">
      <alignment horizontal="left"/>
    </xf>
    <xf numFmtId="0" fontId="18" fillId="5" borderId="2" xfId="0" applyFont="1" applyFill="1" applyBorder="1" applyAlignment="1">
      <alignment horizontal="left"/>
    </xf>
    <xf numFmtId="0" fontId="17" fillId="5" borderId="9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/>
    </xf>
    <xf numFmtId="0" fontId="17" fillId="5" borderId="3" xfId="0" applyFont="1" applyFill="1" applyBorder="1" applyAlignment="1">
      <alignment horizontal="left"/>
    </xf>
    <xf numFmtId="0" fontId="17" fillId="5" borderId="5" xfId="0" applyFont="1" applyFill="1" applyBorder="1" applyAlignment="1">
      <alignment horizontal="left"/>
    </xf>
    <xf numFmtId="0" fontId="17" fillId="5" borderId="0" xfId="0" applyFont="1" applyFill="1" applyBorder="1" applyAlignment="1">
      <alignment horizontal="center"/>
    </xf>
    <xf numFmtId="0" fontId="17" fillId="5" borderId="0" xfId="0" applyFont="1" applyFill="1" applyBorder="1" applyAlignment="1">
      <alignment horizontal="left"/>
    </xf>
    <xf numFmtId="0" fontId="17" fillId="5" borderId="4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Cost comparison per year</a:t>
            </a:r>
          </a:p>
        </c:rich>
      </c:tx>
      <c:layout>
        <c:manualLayout>
          <c:xMode val="edge"/>
          <c:yMode val="edge"/>
          <c:x val="0.38734739178690342"/>
          <c:y val="1.95758564437194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095449500554938"/>
          <c:y val="0.12071778140293637"/>
          <c:w val="0.71809100998890119"/>
          <c:h val="0.77324632952691685"/>
        </c:manualLayout>
      </c:layout>
      <c:lineChart>
        <c:grouping val="standard"/>
        <c:varyColors val="0"/>
        <c:ser>
          <c:idx val="0"/>
          <c:order val="0"/>
          <c:tx>
            <c:strRef>
              <c:f>'TCO Calculator'!$C$4</c:f>
              <c:strCache>
                <c:ptCount val="1"/>
                <c:pt idx="0">
                  <c:v>CRT monitor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'TCO Calculator'!$B$5:$B$9</c:f>
              <c:strCache>
                <c:ptCount val="5"/>
                <c:pt idx="0">
                  <c:v>Purchase cost </c:v>
                </c:pt>
                <c:pt idx="1">
                  <c:v>Cost of power</c:v>
                </c:pt>
                <c:pt idx="2">
                  <c:v>Cost of space</c:v>
                </c:pt>
                <c:pt idx="3">
                  <c:v>Visual task time</c:v>
                </c:pt>
                <c:pt idx="4">
                  <c:v>Total</c:v>
                </c:pt>
              </c:strCache>
            </c:strRef>
          </c:cat>
          <c:val>
            <c:numRef>
              <c:f>'TCO Calculator'!$C$5:$C$9</c:f>
              <c:numCache>
                <c:formatCode>#,##0.00_);[Red]\(#,##0.00\)</c:formatCode>
                <c:ptCount val="5"/>
                <c:pt idx="0">
                  <c:v>17.587499999999999</c:v>
                </c:pt>
                <c:pt idx="1">
                  <c:v>5.3337516277499999</c:v>
                </c:pt>
                <c:pt idx="2">
                  <c:v>1184.3800000000001</c:v>
                </c:pt>
                <c:pt idx="3" formatCode="&quot;$&quot;#,##0.00_);[Red]\(&quot;$&quot;#,##0.00\)">
                  <c:v>6260.8334250000016</c:v>
                </c:pt>
                <c:pt idx="4" formatCode="&quot;$&quot;#,##0.00_);[Red]\(&quot;$&quot;#,##0.00\)">
                  <c:v>7450.5471766277515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7A-4470-B525-53A4AABEC27E}"/>
            </c:ext>
          </c:extLst>
        </c:ser>
        <c:ser>
          <c:idx val="1"/>
          <c:order val="1"/>
          <c:tx>
            <c:strRef>
              <c:f>'TCO Calculator'!$D$4</c:f>
              <c:strCache>
                <c:ptCount val="1"/>
                <c:pt idx="0">
                  <c:v>LCD monitor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'TCO Calculator'!$B$5:$B$9</c:f>
              <c:strCache>
                <c:ptCount val="5"/>
                <c:pt idx="0">
                  <c:v>Purchase cost </c:v>
                </c:pt>
                <c:pt idx="1">
                  <c:v>Cost of power</c:v>
                </c:pt>
                <c:pt idx="2">
                  <c:v>Cost of space</c:v>
                </c:pt>
                <c:pt idx="3">
                  <c:v>Visual task time</c:v>
                </c:pt>
                <c:pt idx="4">
                  <c:v>Total</c:v>
                </c:pt>
              </c:strCache>
            </c:strRef>
          </c:cat>
          <c:val>
            <c:numRef>
              <c:f>'TCO Calculator'!$D$5:$D$9</c:f>
              <c:numCache>
                <c:formatCode>#,##0.00_);[Red]\(#,##0.00\)</c:formatCode>
                <c:ptCount val="5"/>
                <c:pt idx="0">
                  <c:v>39.083333333333336</c:v>
                </c:pt>
                <c:pt idx="1">
                  <c:v>2.5262383726125002</c:v>
                </c:pt>
                <c:pt idx="2">
                  <c:v>312.54472222222228</c:v>
                </c:pt>
                <c:pt idx="3" formatCode="&quot;$&quot;#,##0.00_);[Red]\(&quot;$&quot;#,##0.00\)">
                  <c:v>5378.6250787500012</c:v>
                </c:pt>
                <c:pt idx="4" formatCode="&quot;$&quot;#,##0.00_);[Red]\(&quot;$&quot;#,##0.00\)">
                  <c:v>5693.6960393448362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7A-4470-B525-53A4AABEC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927248"/>
        <c:axId val="1"/>
      </c:lineChart>
      <c:catAx>
        <c:axId val="38292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Category</a:t>
                </a:r>
              </a:p>
            </c:rich>
          </c:tx>
          <c:layout>
            <c:manualLayout>
              <c:xMode val="edge"/>
              <c:yMode val="edge"/>
              <c:x val="0.46614872364039955"/>
              <c:y val="0.94453507340946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
cost</a:t>
                </a:r>
              </a:p>
            </c:rich>
          </c:tx>
          <c:layout>
            <c:manualLayout>
              <c:xMode val="edge"/>
              <c:yMode val="edge"/>
              <c:x val="1.3318534961154272E-2"/>
              <c:y val="0.4747145187601957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_);[Red]\(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29272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237513873473914"/>
          <c:y val="0.46982055464926592"/>
          <c:w val="0.13762486126526083"/>
          <c:h val="7.17781402936378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>
    <tabColor indexed="18"/>
  </sheetPr>
  <sheetViews>
    <sheetView zoomScale="60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4406" cy="583406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16845B-15C3-41FF-9170-77B65AB1A56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57"/>
  </sheetPr>
  <dimension ref="A1:F41"/>
  <sheetViews>
    <sheetView showGridLines="0" tabSelected="1" workbookViewId="0">
      <selection activeCell="H29" sqref="H29"/>
    </sheetView>
  </sheetViews>
  <sheetFormatPr defaultRowHeight="12.75" x14ac:dyDescent="0.2"/>
  <cols>
    <col min="1" max="1" width="3.140625" customWidth="1"/>
    <col min="2" max="2" width="33.7109375" style="1" customWidth="1"/>
    <col min="3" max="3" width="21.7109375" customWidth="1"/>
    <col min="4" max="4" width="20.85546875" customWidth="1"/>
    <col min="5" max="5" width="22.85546875" customWidth="1"/>
    <col min="6" max="6" width="16.7109375" bestFit="1" customWidth="1"/>
  </cols>
  <sheetData>
    <row r="1" spans="1:6" ht="36" customHeight="1" x14ac:dyDescent="0.35">
      <c r="A1" s="11" t="s">
        <v>13</v>
      </c>
      <c r="B1" s="12"/>
      <c r="C1" s="12"/>
      <c r="D1" s="12"/>
      <c r="E1" s="12"/>
      <c r="F1" s="6"/>
    </row>
    <row r="2" spans="1:6" ht="12.6" customHeight="1" x14ac:dyDescent="0.2">
      <c r="A2" s="10" t="s">
        <v>35</v>
      </c>
      <c r="B2" s="10"/>
      <c r="C2" s="10"/>
      <c r="D2" s="10"/>
      <c r="E2" s="10"/>
      <c r="F2" s="2"/>
    </row>
    <row r="3" spans="1:6" ht="12.6" customHeight="1" x14ac:dyDescent="0.2">
      <c r="A3" s="10"/>
      <c r="B3" s="10"/>
      <c r="C3" s="10"/>
      <c r="D3" s="10"/>
      <c r="E3" s="10"/>
      <c r="F3" s="2"/>
    </row>
    <row r="4" spans="1:6" ht="24.75" customHeight="1" x14ac:dyDescent="0.2">
      <c r="A4" s="9"/>
      <c r="B4" s="13" t="s">
        <v>30</v>
      </c>
      <c r="C4" s="14" t="s">
        <v>31</v>
      </c>
      <c r="D4" s="14" t="s">
        <v>32</v>
      </c>
      <c r="E4" s="14" t="str">
        <f>IF(C9&gt;D9, CONCATENATE(D4, " savings"), CONCATENATE(C4, " savings"))</f>
        <v>LCD monitor savings</v>
      </c>
      <c r="F4" s="3"/>
    </row>
    <row r="5" spans="1:6" ht="21.95" customHeight="1" x14ac:dyDescent="0.2">
      <c r="A5" s="9"/>
      <c r="B5" s="50" t="s">
        <v>45</v>
      </c>
      <c r="C5" s="15">
        <f>C30*C14/C19</f>
        <v>17.587499999999999</v>
      </c>
      <c r="D5" s="16">
        <f>C30*C21/C26</f>
        <v>39.083333333333336</v>
      </c>
      <c r="E5" s="17">
        <f>C5-D5</f>
        <v>-21.495833333333337</v>
      </c>
      <c r="F5" s="3"/>
    </row>
    <row r="6" spans="1:6" ht="21.95" customHeight="1" x14ac:dyDescent="0.2">
      <c r="A6" s="9"/>
      <c r="B6" s="51" t="s">
        <v>14</v>
      </c>
      <c r="C6" s="18">
        <f>((C30*C32*C15)/100000*C37)+((C30*(1-C32)*C15)/100000*C37*C40*(C40+C39)+((C30*(1-C32)*C16)/100000*C37*(C39+C40)))</f>
        <v>5.3337516277499999</v>
      </c>
      <c r="D6" s="19">
        <f>((C30*C32*C22)/100000*C37)+((C30*(1-C32)*C22)/100000*C37*C40*(C39+C40)+((C$30*(1-C32)*C23)/100000*C37*(C39+C40)))</f>
        <v>2.5262383726125002</v>
      </c>
      <c r="E6" s="20">
        <f>C6-D6</f>
        <v>2.8075132551374997</v>
      </c>
      <c r="F6" s="3"/>
    </row>
    <row r="7" spans="1:6" ht="21.95" customHeight="1" x14ac:dyDescent="0.2">
      <c r="A7" s="9"/>
      <c r="B7" s="51" t="s">
        <v>15</v>
      </c>
      <c r="C7" s="18">
        <f>(C17*C18)/144*C38</f>
        <v>1184.3800000000001</v>
      </c>
      <c r="D7" s="19">
        <f>(C24*C25)/144*C38</f>
        <v>312.54472222222228</v>
      </c>
      <c r="E7" s="20">
        <f>C7-D7</f>
        <v>871.83527777777783</v>
      </c>
      <c r="F7" s="3"/>
    </row>
    <row r="8" spans="1:6" ht="21.95" customHeight="1" x14ac:dyDescent="0.2">
      <c r="A8" s="9"/>
      <c r="B8" s="51" t="s">
        <v>29</v>
      </c>
      <c r="C8" s="21">
        <f>(C30*C32*(C33+C35))*C31</f>
        <v>6260.8334250000016</v>
      </c>
      <c r="D8" s="22">
        <f>(C30*(C32*(C33+C35)-(C34*C33*C32)-(C36*C35*C32))*C31)</f>
        <v>5378.6250787500012</v>
      </c>
      <c r="E8" s="23">
        <f>C8-D8</f>
        <v>882.20834625000043</v>
      </c>
      <c r="F8" s="3"/>
    </row>
    <row r="9" spans="1:6" ht="21.95" customHeight="1" x14ac:dyDescent="0.2">
      <c r="A9" s="9"/>
      <c r="B9" s="52" t="s">
        <v>28</v>
      </c>
      <c r="C9" s="24">
        <f>SUM(C6:C8)</f>
        <v>7450.5471766277515</v>
      </c>
      <c r="D9" s="25">
        <f>SUM(D6:D8)</f>
        <v>5693.6960393448362</v>
      </c>
      <c r="E9" s="26">
        <f>SUM(E6:E8)</f>
        <v>1756.8511372829157</v>
      </c>
      <c r="F9" s="3"/>
    </row>
    <row r="10" spans="1:6" ht="13.5" thickBot="1" x14ac:dyDescent="0.25">
      <c r="A10" s="9"/>
      <c r="B10" s="9"/>
      <c r="C10" s="9"/>
      <c r="D10" s="9"/>
      <c r="E10" s="9"/>
      <c r="F10" s="3"/>
    </row>
    <row r="11" spans="1:6" ht="18.75" x14ac:dyDescent="0.3">
      <c r="A11" s="9"/>
      <c r="B11" s="58" t="s">
        <v>0</v>
      </c>
      <c r="C11" s="59"/>
      <c r="D11" s="59"/>
      <c r="E11" s="47"/>
      <c r="F11" s="3"/>
    </row>
    <row r="12" spans="1:6" ht="15.75" x14ac:dyDescent="0.25">
      <c r="A12" s="9"/>
      <c r="B12" s="53"/>
      <c r="C12" s="54"/>
      <c r="D12" s="55" t="s">
        <v>34</v>
      </c>
      <c r="E12" s="48"/>
      <c r="F12" s="3"/>
    </row>
    <row r="13" spans="1:6" ht="15.75" x14ac:dyDescent="0.25">
      <c r="A13" s="9"/>
      <c r="B13" s="56" t="s">
        <v>37</v>
      </c>
      <c r="C13" s="54"/>
      <c r="D13" s="57"/>
      <c r="E13" s="48"/>
      <c r="F13" s="3"/>
    </row>
    <row r="14" spans="1:6" ht="14.25" x14ac:dyDescent="0.2">
      <c r="A14" s="9"/>
      <c r="B14" s="27" t="s">
        <v>16</v>
      </c>
      <c r="C14" s="28">
        <v>150</v>
      </c>
      <c r="D14" s="44" t="s">
        <v>36</v>
      </c>
      <c r="E14" s="48"/>
      <c r="F14" s="4"/>
    </row>
    <row r="15" spans="1:6" ht="14.25" x14ac:dyDescent="0.2">
      <c r="A15" s="9"/>
      <c r="B15" s="27" t="s">
        <v>17</v>
      </c>
      <c r="C15" s="28">
        <v>100</v>
      </c>
      <c r="D15" s="44" t="s">
        <v>8</v>
      </c>
      <c r="E15" s="48"/>
      <c r="F15" s="3"/>
    </row>
    <row r="16" spans="1:6" ht="14.25" x14ac:dyDescent="0.2">
      <c r="A16" s="9"/>
      <c r="B16" s="27" t="s">
        <v>18</v>
      </c>
      <c r="C16" s="28">
        <v>8</v>
      </c>
      <c r="D16" s="44" t="s">
        <v>1</v>
      </c>
      <c r="E16" s="48"/>
      <c r="F16" s="4"/>
    </row>
    <row r="17" spans="1:6" ht="14.25" x14ac:dyDescent="0.2">
      <c r="A17" s="9"/>
      <c r="B17" s="27" t="s">
        <v>19</v>
      </c>
      <c r="C17" s="28">
        <v>16</v>
      </c>
      <c r="D17" s="44" t="s">
        <v>21</v>
      </c>
      <c r="E17" s="48"/>
      <c r="F17" s="3"/>
    </row>
    <row r="18" spans="1:6" ht="14.25" x14ac:dyDescent="0.2">
      <c r="A18" s="9"/>
      <c r="B18" s="27" t="s">
        <v>20</v>
      </c>
      <c r="C18" s="29">
        <v>18</v>
      </c>
      <c r="D18" s="44" t="s">
        <v>21</v>
      </c>
      <c r="E18" s="48"/>
      <c r="F18" s="3"/>
    </row>
    <row r="19" spans="1:6" ht="14.25" x14ac:dyDescent="0.2">
      <c r="A19" s="9"/>
      <c r="B19" s="27" t="s">
        <v>39</v>
      </c>
      <c r="C19" s="29">
        <v>20000</v>
      </c>
      <c r="D19" s="44" t="s">
        <v>2</v>
      </c>
      <c r="E19" s="48"/>
      <c r="F19" s="3"/>
    </row>
    <row r="20" spans="1:6" ht="15.75" x14ac:dyDescent="0.25">
      <c r="A20" s="9"/>
      <c r="B20" s="56" t="s">
        <v>38</v>
      </c>
      <c r="C20" s="33"/>
      <c r="D20" s="45"/>
      <c r="E20" s="48"/>
      <c r="F20" s="3"/>
    </row>
    <row r="21" spans="1:6" ht="14.25" x14ac:dyDescent="0.2">
      <c r="A21" s="9"/>
      <c r="B21" s="27" t="s">
        <v>16</v>
      </c>
      <c r="C21" s="30">
        <v>500</v>
      </c>
      <c r="D21" s="44" t="s">
        <v>36</v>
      </c>
      <c r="E21" s="48"/>
      <c r="F21" s="3"/>
    </row>
    <row r="22" spans="1:6" ht="14.25" x14ac:dyDescent="0.2">
      <c r="A22" s="9"/>
      <c r="B22" s="27" t="s">
        <v>17</v>
      </c>
      <c r="C22" s="30">
        <v>47</v>
      </c>
      <c r="D22" s="44" t="s">
        <v>8</v>
      </c>
      <c r="E22" s="48"/>
      <c r="F22" s="3"/>
    </row>
    <row r="23" spans="1:6" ht="14.25" x14ac:dyDescent="0.2">
      <c r="A23" s="9"/>
      <c r="B23" s="27" t="s">
        <v>18</v>
      </c>
      <c r="C23" s="30">
        <v>5</v>
      </c>
      <c r="D23" s="44" t="s">
        <v>1</v>
      </c>
      <c r="E23" s="48"/>
      <c r="F23" s="3"/>
    </row>
    <row r="24" spans="1:6" ht="14.25" x14ac:dyDescent="0.2">
      <c r="A24" s="9"/>
      <c r="B24" s="27" t="s">
        <v>19</v>
      </c>
      <c r="C24" s="28">
        <v>19</v>
      </c>
      <c r="D24" s="44" t="s">
        <v>21</v>
      </c>
      <c r="E24" s="48"/>
      <c r="F24" s="3"/>
    </row>
    <row r="25" spans="1:6" ht="14.25" x14ac:dyDescent="0.2">
      <c r="A25" s="9"/>
      <c r="B25" s="27" t="s">
        <v>20</v>
      </c>
      <c r="C25" s="30">
        <v>4</v>
      </c>
      <c r="D25" s="44" t="s">
        <v>21</v>
      </c>
      <c r="E25" s="48"/>
      <c r="F25" s="3"/>
    </row>
    <row r="26" spans="1:6" ht="15" thickBot="1" x14ac:dyDescent="0.25">
      <c r="A26" s="9"/>
      <c r="B26" s="31" t="s">
        <v>39</v>
      </c>
      <c r="C26" s="32">
        <v>30000</v>
      </c>
      <c r="D26" s="46" t="s">
        <v>2</v>
      </c>
      <c r="E26" s="49"/>
      <c r="F26" s="3"/>
    </row>
    <row r="27" spans="1:6" ht="13.5" thickBot="1" x14ac:dyDescent="0.25">
      <c r="A27" s="9"/>
      <c r="B27" s="9"/>
      <c r="C27" s="9"/>
      <c r="D27" s="9"/>
      <c r="E27" s="9"/>
      <c r="F27" s="3"/>
    </row>
    <row r="28" spans="1:6" ht="20.25" customHeight="1" x14ac:dyDescent="0.3">
      <c r="A28" s="9"/>
      <c r="B28" s="60" t="s">
        <v>33</v>
      </c>
      <c r="C28" s="61"/>
      <c r="D28" s="61"/>
      <c r="E28" s="62"/>
      <c r="F28" s="3"/>
    </row>
    <row r="29" spans="1:6" ht="20.25" customHeight="1" x14ac:dyDescent="0.3">
      <c r="A29" s="9"/>
      <c r="B29" s="63" t="s">
        <v>41</v>
      </c>
      <c r="C29" s="64"/>
      <c r="D29" s="65" t="s">
        <v>34</v>
      </c>
      <c r="E29" s="66"/>
      <c r="F29" s="3"/>
    </row>
    <row r="30" spans="1:6" ht="18" customHeight="1" x14ac:dyDescent="0.2">
      <c r="A30" s="9"/>
      <c r="B30" s="34" t="s">
        <v>3</v>
      </c>
      <c r="C30" s="35">
        <v>2345</v>
      </c>
      <c r="D30" s="36" t="s">
        <v>22</v>
      </c>
      <c r="E30" s="37"/>
      <c r="F30" s="5"/>
    </row>
    <row r="31" spans="1:6" ht="18" customHeight="1" x14ac:dyDescent="0.2">
      <c r="A31" s="9"/>
      <c r="B31" s="34" t="s">
        <v>4</v>
      </c>
      <c r="C31" s="38">
        <v>14.71</v>
      </c>
      <c r="D31" s="36" t="s">
        <v>43</v>
      </c>
      <c r="E31" s="37"/>
      <c r="F31" s="5"/>
    </row>
    <row r="32" spans="1:6" ht="18" customHeight="1" x14ac:dyDescent="0.2">
      <c r="A32" s="9"/>
      <c r="B32" s="34" t="s">
        <v>5</v>
      </c>
      <c r="C32" s="39">
        <v>0.33</v>
      </c>
      <c r="D32" s="36" t="s">
        <v>25</v>
      </c>
      <c r="E32" s="37"/>
      <c r="F32" s="5"/>
    </row>
    <row r="33" spans="1:6" ht="18" customHeight="1" x14ac:dyDescent="0.2">
      <c r="A33" s="9"/>
      <c r="B33" s="34" t="s">
        <v>9</v>
      </c>
      <c r="C33" s="39">
        <v>0.15</v>
      </c>
      <c r="D33" s="36" t="s">
        <v>26</v>
      </c>
      <c r="E33" s="37"/>
      <c r="F33" s="5"/>
    </row>
    <row r="34" spans="1:6" ht="18" customHeight="1" x14ac:dyDescent="0.2">
      <c r="A34" s="9"/>
      <c r="B34" s="34" t="s">
        <v>10</v>
      </c>
      <c r="C34" s="39">
        <v>0.25</v>
      </c>
      <c r="D34" s="36" t="s">
        <v>27</v>
      </c>
      <c r="E34" s="37"/>
      <c r="F34" s="5"/>
    </row>
    <row r="35" spans="1:6" ht="18" customHeight="1" x14ac:dyDescent="0.2">
      <c r="A35" s="9"/>
      <c r="B35" s="34" t="s">
        <v>11</v>
      </c>
      <c r="C35" s="39">
        <v>0.4</v>
      </c>
      <c r="D35" s="36" t="s">
        <v>26</v>
      </c>
      <c r="E35" s="37"/>
      <c r="F35" s="5"/>
    </row>
    <row r="36" spans="1:6" ht="18" customHeight="1" x14ac:dyDescent="0.2">
      <c r="A36" s="9"/>
      <c r="B36" s="34" t="s">
        <v>12</v>
      </c>
      <c r="C36" s="39">
        <v>0.1</v>
      </c>
      <c r="D36" s="36" t="s">
        <v>27</v>
      </c>
      <c r="E36" s="37"/>
      <c r="F36" s="5"/>
    </row>
    <row r="37" spans="1:6" ht="18" customHeight="1" x14ac:dyDescent="0.2">
      <c r="A37" s="9"/>
      <c r="B37" s="34" t="s">
        <v>6</v>
      </c>
      <c r="C37" s="38">
        <v>6.63</v>
      </c>
      <c r="D37" s="36" t="s">
        <v>42</v>
      </c>
      <c r="E37" s="37"/>
      <c r="F37" s="3"/>
    </row>
    <row r="38" spans="1:6" ht="18" customHeight="1" x14ac:dyDescent="0.2">
      <c r="A38" s="9"/>
      <c r="B38" s="34" t="s">
        <v>7</v>
      </c>
      <c r="C38" s="38">
        <v>592.19000000000005</v>
      </c>
      <c r="D38" s="36" t="s">
        <v>44</v>
      </c>
      <c r="E38" s="37"/>
      <c r="F38" s="3"/>
    </row>
    <row r="39" spans="1:6" ht="18" customHeight="1" x14ac:dyDescent="0.2">
      <c r="A39" s="9"/>
      <c r="B39" s="34" t="s">
        <v>23</v>
      </c>
      <c r="C39" s="39">
        <v>0.1</v>
      </c>
      <c r="D39" s="36" t="s">
        <v>40</v>
      </c>
      <c r="E39" s="37"/>
      <c r="F39" s="3"/>
    </row>
    <row r="40" spans="1:6" ht="18" customHeight="1" thickBot="1" x14ac:dyDescent="0.25">
      <c r="A40" s="9"/>
      <c r="B40" s="40" t="s">
        <v>24</v>
      </c>
      <c r="C40" s="41">
        <v>0.05</v>
      </c>
      <c r="D40" s="42" t="s">
        <v>40</v>
      </c>
      <c r="E40" s="43"/>
      <c r="F40" s="3"/>
    </row>
    <row r="41" spans="1:6" x14ac:dyDescent="0.2">
      <c r="A41" s="7"/>
      <c r="B41" s="8"/>
      <c r="C41" s="7"/>
      <c r="D41" s="7"/>
      <c r="E41" s="7"/>
      <c r="F41" s="3"/>
    </row>
  </sheetData>
  <mergeCells count="22">
    <mergeCell ref="A1:E1"/>
    <mergeCell ref="D32:E32"/>
    <mergeCell ref="B11:D11"/>
    <mergeCell ref="B28:E28"/>
    <mergeCell ref="A2:E3"/>
    <mergeCell ref="A10:E10"/>
    <mergeCell ref="A4:A9"/>
    <mergeCell ref="D12:D13"/>
    <mergeCell ref="D39:E39"/>
    <mergeCell ref="D30:E30"/>
    <mergeCell ref="D31:E31"/>
    <mergeCell ref="A27:E27"/>
    <mergeCell ref="E11:E26"/>
    <mergeCell ref="A11:A26"/>
    <mergeCell ref="A28:A40"/>
    <mergeCell ref="D40:E40"/>
    <mergeCell ref="D35:E35"/>
    <mergeCell ref="D36:E36"/>
    <mergeCell ref="D37:E37"/>
    <mergeCell ref="D38:E38"/>
    <mergeCell ref="D33:E33"/>
    <mergeCell ref="D34:E34"/>
  </mergeCells>
  <phoneticPr fontId="2" type="noConversion"/>
  <pageMargins left="0.25" right="0.25" top="0.75" bottom="0.75" header="0.3" footer="0.3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TCO Calculator</vt:lpstr>
      <vt:lpstr>TCO Chart</vt:lpstr>
      <vt:lpstr>'TCO Calculator'!Print_Area</vt:lpstr>
    </vt:vector>
  </TitlesOfParts>
  <Manager/>
  <Company>Immedient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</dc:creator>
  <cp:keywords/>
  <dc:description/>
  <cp:lastModifiedBy>Alex</cp:lastModifiedBy>
  <cp:lastPrinted>2019-11-13T12:46:20Z</cp:lastPrinted>
  <dcterms:created xsi:type="dcterms:W3CDTF">2004-05-19T17:36:17Z</dcterms:created>
  <dcterms:modified xsi:type="dcterms:W3CDTF">2019-11-13T12:47:36Z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TC011840411033</vt:lpwstr>
  </property>
</Properties>
</file>